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" sheetId="1" r:id="rId1"/>
  </sheets>
  <definedNames>
    <definedName name="_xlnm.Print_Titles" localSheetId="0">'2008'!$8:$11</definedName>
  </definedNames>
  <calcPr fullCalcOnLoad="1"/>
</workbook>
</file>

<file path=xl/sharedStrings.xml><?xml version="1.0" encoding="utf-8"?>
<sst xmlns="http://schemas.openxmlformats.org/spreadsheetml/2006/main" count="66" uniqueCount="62">
  <si>
    <t>(mii lei)</t>
  </si>
  <si>
    <t>Denumirea indicatorului</t>
  </si>
  <si>
    <t>Parag- raf/    grupă</t>
  </si>
  <si>
    <t xml:space="preserve">Devieri de la </t>
  </si>
  <si>
    <t>(+;-)</t>
  </si>
  <si>
    <t>%</t>
  </si>
  <si>
    <t>- Restituirea la buget a mijloacelor neutilizate în anii precedenţi, a mijloacelor utilizate contrar destinaţiei şi/sau a supracheltuielilor</t>
  </si>
  <si>
    <t>- Rambursarea împrumuturilor bugetare</t>
  </si>
  <si>
    <t>- Rambursarea împrumuturilor acordate de alte instituţii financiare</t>
  </si>
  <si>
    <t>- mijloacele din vînzarea apartamentelor către cetăţeni</t>
  </si>
  <si>
    <t>-Alte surse interne</t>
  </si>
  <si>
    <t>-Rambursarea altor surse interne</t>
  </si>
  <si>
    <t xml:space="preserve"> Nicolae Manastârli   </t>
  </si>
  <si>
    <t>- Transferurile la bugetele unităţilor administrativ-teritoriale</t>
  </si>
  <si>
    <t xml:space="preserve"> -mijloace din privatizarea bunurilor proprietate publică     </t>
  </si>
  <si>
    <t>- mijloacele din vînzarea bunurilor proprietate publică</t>
  </si>
  <si>
    <t>- mijloacele din vînzarea încaperilor nelocuibile</t>
  </si>
  <si>
    <t>- mijloacele băneşti de la privatizarea terenurilor proprietate publică a unităţilor administrativ- teritoriale</t>
  </si>
  <si>
    <t>Ponderea executării în volumul cheltuielilor (%)</t>
  </si>
  <si>
    <t>la decizia Consiliului municipal Chişinău</t>
  </si>
  <si>
    <t>nr._____din_________ 2010</t>
  </si>
  <si>
    <t>1. Cheltuieli - total</t>
  </si>
  <si>
    <t xml:space="preserve">2. Serviciile de stat cu destinaţie generală </t>
  </si>
  <si>
    <t>3. Apărarea naţională</t>
  </si>
  <si>
    <t>4. Menţinerea ordinii publice şi securitatea naţională</t>
  </si>
  <si>
    <t>5. Învăţământul</t>
  </si>
  <si>
    <t>6. Cultura, arta, sportul şi acţiunile pentru tineret</t>
  </si>
  <si>
    <t>7. Ocrotirea sănătăţii</t>
  </si>
  <si>
    <t>8. Asigurarea şi asistenţa socială</t>
  </si>
  <si>
    <t>9. Agricultura, gospodăria silvică, gospodăria piscicolă şi gospodăria apelor</t>
  </si>
  <si>
    <t>10.Protecţia mediului şi hidrometeorologia</t>
  </si>
  <si>
    <t>11.Industria şi construcţiile</t>
  </si>
  <si>
    <t>12. Transporturile, gospodăria drumurilor, comunicaţiile şi informatica</t>
  </si>
  <si>
    <t>13. Gospodăria comunală şi gospodăria de exploatare a fondului de locuinţe</t>
  </si>
  <si>
    <t>14. Complexul pentru combustibil şi energie</t>
  </si>
  <si>
    <t>15. Alte servicii legate de activitatea economică</t>
  </si>
  <si>
    <t>16. Cheltuieli neatribuite la alte grupuri principale</t>
  </si>
  <si>
    <t>17. Creditarea netă</t>
  </si>
  <si>
    <t>18. Excedent (+) / Deficit (-)</t>
  </si>
  <si>
    <t>19. Sursele interne de finanţare</t>
  </si>
  <si>
    <t>20. Mijloacele din vînzarea şi privatizarea bunurilor proprietate publică</t>
  </si>
  <si>
    <t>21. Soldul la 01.01.2009</t>
  </si>
  <si>
    <t>22. Sold la sfârşitul perioadei</t>
  </si>
  <si>
    <t>Aprobat pe anul 2009</t>
  </si>
  <si>
    <t>Planul precizat pe anul 2009</t>
  </si>
  <si>
    <t>planul precizat pe anul 2009</t>
  </si>
  <si>
    <t>2</t>
  </si>
  <si>
    <t>6</t>
  </si>
  <si>
    <t>11</t>
  </si>
  <si>
    <t>14</t>
  </si>
  <si>
    <t>1</t>
  </si>
  <si>
    <t>3</t>
  </si>
  <si>
    <t>8</t>
  </si>
  <si>
    <t>Continuarea anexei nr.1</t>
  </si>
  <si>
    <t>executat pe anul 2008</t>
  </si>
  <si>
    <t>Executat pe anul 2008</t>
  </si>
  <si>
    <t xml:space="preserve">Executat pe anul 2009   </t>
  </si>
  <si>
    <r>
      <t xml:space="preserve">Executarea bugetului municipal Chişinău la </t>
    </r>
    <r>
      <rPr>
        <b/>
        <u val="single"/>
        <sz val="12"/>
        <rFont val="Times New Roman"/>
        <family val="1"/>
      </rPr>
      <t>partea de cheltuieli</t>
    </r>
    <r>
      <rPr>
        <b/>
        <sz val="12"/>
        <rFont val="Times New Roman"/>
        <family val="1"/>
      </rPr>
      <t xml:space="preserve">  pe anul 2009</t>
    </r>
  </si>
  <si>
    <t>Capitol/ grupă princi-pală</t>
  </si>
  <si>
    <t>AL CONSILIULUI</t>
  </si>
  <si>
    <t xml:space="preserve">SECRETAR  INTERIMAR </t>
  </si>
  <si>
    <t>Nadejda Ivanova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</si>
</sst>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"/>
    <numFmt numFmtId="189" formatCode="0.0"/>
    <numFmt numFmtId="190" formatCode="0.000"/>
    <numFmt numFmtId="191" formatCode="0.0000"/>
    <numFmt numFmtId="192" formatCode="0.0000000"/>
    <numFmt numFmtId="193" formatCode="0.000000"/>
    <numFmt numFmtId="194" formatCode="0.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i/>
      <sz val="8"/>
      <name val="Arial"/>
      <family val="2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Alignment="1">
      <alignment/>
    </xf>
    <xf numFmtId="189" fontId="0" fillId="0" borderId="0" xfId="0" applyNumberForma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17" applyFont="1" applyFill="1">
      <alignment/>
      <protection/>
    </xf>
    <xf numFmtId="189" fontId="0" fillId="0" borderId="0" xfId="0" applyNumberFormat="1" applyFont="1" applyFill="1" applyAlignment="1">
      <alignment vertical="center"/>
    </xf>
    <xf numFmtId="189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9" fontId="11" fillId="0" borderId="1" xfId="0" applyNumberFormat="1" applyFont="1" applyFill="1" applyBorder="1" applyAlignment="1">
      <alignment horizontal="right"/>
    </xf>
    <xf numFmtId="189" fontId="10" fillId="0" borderId="1" xfId="0" applyNumberFormat="1" applyFont="1" applyFill="1" applyBorder="1" applyAlignment="1">
      <alignment horizontal="right"/>
    </xf>
    <xf numFmtId="49" fontId="1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" xfId="0" applyNumberFormat="1" applyFont="1" applyFill="1" applyBorder="1" applyAlignment="1">
      <alignment horizontal="left" vertical="center" wrapText="1"/>
    </xf>
    <xf numFmtId="189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right" wrapText="1"/>
    </xf>
    <xf numFmtId="189" fontId="3" fillId="0" borderId="1" xfId="0" applyNumberFormat="1" applyFont="1" applyFill="1" applyBorder="1" applyAlignment="1">
      <alignment horizontal="right"/>
    </xf>
    <xf numFmtId="189" fontId="2" fillId="0" borderId="1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89" fontId="12" fillId="0" borderId="1" xfId="0" applyNumberFormat="1" applyFont="1" applyFill="1" applyBorder="1" applyAlignment="1">
      <alignment horizontal="right"/>
    </xf>
    <xf numFmtId="189" fontId="9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9" fontId="5" fillId="0" borderId="0" xfId="0" applyNumberFormat="1" applyFont="1" applyAlignment="1">
      <alignment horizontal="left"/>
    </xf>
    <xf numFmtId="189" fontId="10" fillId="0" borderId="0" xfId="0" applyNumberFormat="1" applyFont="1" applyAlignment="1">
      <alignment vertical="center"/>
    </xf>
    <xf numFmtId="0" fontId="10" fillId="0" borderId="5" xfId="0" applyFont="1" applyBorder="1" applyAlignment="1">
      <alignment/>
    </xf>
    <xf numFmtId="189" fontId="10" fillId="0" borderId="6" xfId="0" applyNumberFormat="1" applyFont="1" applyFill="1" applyBorder="1" applyAlignment="1">
      <alignment horizontal="right"/>
    </xf>
    <xf numFmtId="189" fontId="12" fillId="0" borderId="6" xfId="0" applyNumberFormat="1" applyFont="1" applyFill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right" wrapText="1"/>
    </xf>
    <xf numFmtId="189" fontId="3" fillId="0" borderId="11" xfId="0" applyNumberFormat="1" applyFont="1" applyBorder="1" applyAlignment="1">
      <alignment horizontal="right"/>
    </xf>
    <xf numFmtId="189" fontId="2" fillId="0" borderId="11" xfId="0" applyNumberFormat="1" applyFont="1" applyFill="1" applyBorder="1" applyAlignment="1">
      <alignment horizontal="right"/>
    </xf>
    <xf numFmtId="189" fontId="3" fillId="0" borderId="11" xfId="0" applyNumberFormat="1" applyFont="1" applyFill="1" applyBorder="1" applyAlignment="1">
      <alignment horizontal="right"/>
    </xf>
    <xf numFmtId="189" fontId="12" fillId="0" borderId="11" xfId="0" applyNumberFormat="1" applyFont="1" applyFill="1" applyBorder="1" applyAlignment="1">
      <alignment horizontal="right"/>
    </xf>
    <xf numFmtId="189" fontId="12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189" fontId="0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0" fontId="14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6" fillId="0" borderId="7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18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7" fillId="0" borderId="1" xfId="0" applyFont="1" applyFill="1" applyBorder="1" applyAlignment="1">
      <alignment horizontal="center"/>
    </xf>
    <xf numFmtId="189" fontId="3" fillId="0" borderId="2" xfId="0" applyNumberFormat="1" applyFont="1" applyFill="1" applyBorder="1" applyAlignment="1">
      <alignment/>
    </xf>
    <xf numFmtId="189" fontId="3" fillId="0" borderId="1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189" fontId="3" fillId="0" borderId="17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189" fontId="3" fillId="0" borderId="1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9" fillId="0" borderId="1" xfId="0" applyFont="1" applyFill="1" applyBorder="1" applyAlignment="1">
      <alignment horizontal="center" vertical="center" wrapText="1"/>
    </xf>
    <xf numFmtId="189" fontId="19" fillId="0" borderId="1" xfId="0" applyNumberFormat="1" applyFont="1" applyFill="1" applyBorder="1" applyAlignment="1">
      <alignment horizontal="center" vertical="center"/>
    </xf>
    <xf numFmtId="189" fontId="19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89" fontId="5" fillId="0" borderId="0" xfId="0" applyNumberFormat="1" applyFont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40">
      <selection activeCell="J56" sqref="J56"/>
    </sheetView>
  </sheetViews>
  <sheetFormatPr defaultColWidth="9.140625" defaultRowHeight="12.75"/>
  <cols>
    <col min="1" max="1" width="3.140625" style="0" customWidth="1"/>
    <col min="2" max="2" width="53.7109375" style="0" customWidth="1"/>
    <col min="3" max="3" width="6.421875" style="0" customWidth="1"/>
    <col min="4" max="4" width="7.57421875" style="0" customWidth="1"/>
    <col min="5" max="5" width="8.8515625" style="14" customWidth="1"/>
    <col min="6" max="6" width="9.00390625" style="2" bestFit="1" customWidth="1"/>
    <col min="7" max="7" width="11.28125" style="2" bestFit="1" customWidth="1"/>
    <col min="8" max="8" width="8.7109375" style="2" customWidth="1"/>
    <col min="9" max="9" width="10.7109375" style="15" customWidth="1"/>
    <col min="10" max="10" width="8.7109375" style="15" customWidth="1"/>
    <col min="11" max="11" width="8.7109375" style="34" customWidth="1"/>
    <col min="12" max="12" width="8.7109375" style="14" customWidth="1"/>
    <col min="13" max="13" width="9.57421875" style="14" customWidth="1"/>
  </cols>
  <sheetData>
    <row r="1" spans="2:13" ht="15">
      <c r="B1" s="62"/>
      <c r="C1" s="62"/>
      <c r="D1" s="62"/>
      <c r="F1" s="15"/>
      <c r="G1" s="70"/>
      <c r="H1" s="70"/>
      <c r="I1" s="70"/>
      <c r="J1" s="70" t="s">
        <v>53</v>
      </c>
      <c r="K1" s="70"/>
      <c r="L1" s="72"/>
      <c r="M1" s="72"/>
    </row>
    <row r="2" spans="2:13" ht="15">
      <c r="B2" s="62"/>
      <c r="C2" s="62"/>
      <c r="D2" s="62"/>
      <c r="E2" s="62"/>
      <c r="F2" s="63"/>
      <c r="G2" s="70"/>
      <c r="H2" s="70"/>
      <c r="I2" s="70"/>
      <c r="J2" s="94" t="s">
        <v>19</v>
      </c>
      <c r="K2" s="94"/>
      <c r="L2" s="94"/>
      <c r="M2" s="94"/>
    </row>
    <row r="3" spans="2:13" ht="15">
      <c r="B3" s="62"/>
      <c r="C3" s="62"/>
      <c r="D3" s="62"/>
      <c r="E3" s="62"/>
      <c r="F3" s="63"/>
      <c r="G3" s="71"/>
      <c r="H3" s="71"/>
      <c r="I3" s="71"/>
      <c r="J3" s="16" t="s">
        <v>20</v>
      </c>
      <c r="K3" s="73"/>
      <c r="L3" s="72"/>
      <c r="M3" s="72"/>
    </row>
    <row r="4" spans="2:13" ht="15">
      <c r="B4" s="62"/>
      <c r="C4" s="62"/>
      <c r="D4" s="62"/>
      <c r="E4" s="62"/>
      <c r="F4" s="15"/>
      <c r="G4" s="16"/>
      <c r="H4" s="16"/>
      <c r="I4" s="16"/>
      <c r="J4" s="16"/>
      <c r="K4" s="73"/>
      <c r="L4" s="72"/>
      <c r="M4" s="72"/>
    </row>
    <row r="5" spans="2:13" ht="15.75">
      <c r="B5" s="100" t="s">
        <v>57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2:10" ht="10.5" customHeight="1">
      <c r="B6" s="100"/>
      <c r="C6" s="100"/>
      <c r="D6" s="100"/>
      <c r="E6" s="100"/>
      <c r="F6" s="101"/>
      <c r="G6" s="101"/>
      <c r="H6" s="101"/>
      <c r="I6" s="101"/>
      <c r="J6" s="101"/>
    </row>
    <row r="7" spans="2:12" ht="13.5" customHeight="1" thickBot="1">
      <c r="B7" s="62"/>
      <c r="C7" s="64"/>
      <c r="D7" s="64"/>
      <c r="E7" s="65"/>
      <c r="F7" s="66"/>
      <c r="G7" s="15"/>
      <c r="H7" s="20"/>
      <c r="I7" s="20"/>
      <c r="L7" s="19" t="s">
        <v>0</v>
      </c>
    </row>
    <row r="8" spans="1:13" ht="24" customHeight="1">
      <c r="A8" s="96"/>
      <c r="B8" s="98" t="s">
        <v>1</v>
      </c>
      <c r="C8" s="98" t="s">
        <v>58</v>
      </c>
      <c r="D8" s="98" t="s">
        <v>2</v>
      </c>
      <c r="E8" s="98" t="s">
        <v>55</v>
      </c>
      <c r="F8" s="112" t="s">
        <v>43</v>
      </c>
      <c r="G8" s="98" t="s">
        <v>44</v>
      </c>
      <c r="H8" s="109" t="s">
        <v>56</v>
      </c>
      <c r="I8" s="98" t="s">
        <v>18</v>
      </c>
      <c r="J8" s="107" t="s">
        <v>3</v>
      </c>
      <c r="K8" s="107"/>
      <c r="L8" s="107"/>
      <c r="M8" s="108"/>
    </row>
    <row r="9" spans="1:13" ht="23.25" customHeight="1">
      <c r="A9" s="97"/>
      <c r="B9" s="99"/>
      <c r="C9" s="99"/>
      <c r="D9" s="99"/>
      <c r="E9" s="99"/>
      <c r="F9" s="102"/>
      <c r="G9" s="99"/>
      <c r="H9" s="110"/>
      <c r="I9" s="99"/>
      <c r="J9" s="102" t="s">
        <v>45</v>
      </c>
      <c r="K9" s="102"/>
      <c r="L9" s="105" t="s">
        <v>54</v>
      </c>
      <c r="M9" s="106"/>
    </row>
    <row r="10" spans="1:13" ht="18.75" customHeight="1">
      <c r="A10" s="97"/>
      <c r="B10" s="103"/>
      <c r="C10" s="99"/>
      <c r="D10" s="99"/>
      <c r="E10" s="103"/>
      <c r="F10" s="102"/>
      <c r="G10" s="103"/>
      <c r="H10" s="111"/>
      <c r="I10" s="103"/>
      <c r="J10" s="91" t="s">
        <v>4</v>
      </c>
      <c r="K10" s="92" t="s">
        <v>5</v>
      </c>
      <c r="L10" s="91" t="s">
        <v>4</v>
      </c>
      <c r="M10" s="93" t="s">
        <v>5</v>
      </c>
    </row>
    <row r="11" spans="1:13" ht="14.25" customHeight="1">
      <c r="A11" s="74">
        <v>1</v>
      </c>
      <c r="B11" s="75">
        <v>2</v>
      </c>
      <c r="C11" s="75">
        <v>3</v>
      </c>
      <c r="D11" s="75">
        <v>4</v>
      </c>
      <c r="E11" s="76">
        <v>5</v>
      </c>
      <c r="F11" s="77">
        <v>6</v>
      </c>
      <c r="G11" s="75">
        <v>7</v>
      </c>
      <c r="H11" s="75">
        <v>8</v>
      </c>
      <c r="I11" s="75">
        <v>9</v>
      </c>
      <c r="J11" s="78">
        <v>10</v>
      </c>
      <c r="K11" s="79">
        <v>11</v>
      </c>
      <c r="L11" s="83">
        <v>12</v>
      </c>
      <c r="M11" s="80">
        <v>13</v>
      </c>
    </row>
    <row r="12" spans="1:13" s="26" customFormat="1" ht="15">
      <c r="A12" s="42"/>
      <c r="B12" s="23" t="s">
        <v>21</v>
      </c>
      <c r="C12" s="37"/>
      <c r="D12" s="38"/>
      <c r="E12" s="21">
        <f>SUM(E13+E14+E15+E16+E17+E18+E19+E20+E21+E22+E23+E24+E25+E26+E27+E29)</f>
        <v>1717799.5000000005</v>
      </c>
      <c r="F12" s="21">
        <f>SUM(F13+F14+F15+F16+F17+F18+F19+F20+F22+F23+F24+F25+F26+F27+F29+F21)-0.1</f>
        <v>1796839.4999999995</v>
      </c>
      <c r="G12" s="21">
        <f>SUM(G13+G14+G15+G16+G17+G18+G19+G20+G22+G23+G24+G25+G26+G27+G29+G21)-0.1</f>
        <v>1742710.9</v>
      </c>
      <c r="H12" s="21">
        <f>SUM(H13+H14+H15+H16+H17+H18+H19+H20+H22+H23+H24+H25+H26+H27+H29+H21)-0.2</f>
        <v>1622932</v>
      </c>
      <c r="I12" s="21">
        <f>SUM(I14+I15+I16+I17+I18+I19+I20+I21+I22+I23+I24+I25+I26+I27+I13)</f>
        <v>100.03282330991071</v>
      </c>
      <c r="J12" s="21">
        <f>H12-G12</f>
        <v>-119778.8999999999</v>
      </c>
      <c r="K12" s="21">
        <f>H12/G12*100</f>
        <v>93.12686344017244</v>
      </c>
      <c r="L12" s="22">
        <f aca="true" t="shared" si="0" ref="L12:L28">SUM(H12-E12)</f>
        <v>-94867.50000000047</v>
      </c>
      <c r="M12" s="43">
        <f aca="true" t="shared" si="1" ref="M12:M21">SUM(H12/E12*100)</f>
        <v>94.47738225561247</v>
      </c>
    </row>
    <row r="13" spans="1:13" s="26" customFormat="1" ht="12.75">
      <c r="A13" s="45"/>
      <c r="B13" s="27" t="s">
        <v>22</v>
      </c>
      <c r="C13" s="37">
        <v>1</v>
      </c>
      <c r="D13" s="38"/>
      <c r="E13" s="30">
        <v>26111.4</v>
      </c>
      <c r="F13" s="84">
        <v>31747</v>
      </c>
      <c r="G13" s="85">
        <v>32222.3</v>
      </c>
      <c r="H13" s="85">
        <v>29964.5</v>
      </c>
      <c r="I13" s="30">
        <f>SUM(H13/H12*100)</f>
        <v>1.8463188845866618</v>
      </c>
      <c r="J13" s="30">
        <f aca="true" t="shared" si="2" ref="J13:J42">H13-G13</f>
        <v>-2257.7999999999993</v>
      </c>
      <c r="K13" s="30">
        <f aca="true" t="shared" si="3" ref="K13:K42">H13/G13*100</f>
        <v>92.99305139608283</v>
      </c>
      <c r="L13" s="35">
        <f t="shared" si="0"/>
        <v>3853.0999999999985</v>
      </c>
      <c r="M13" s="44">
        <f t="shared" si="1"/>
        <v>114.7563899293029</v>
      </c>
    </row>
    <row r="14" spans="1:13" s="26" customFormat="1" ht="12.75" customHeight="1">
      <c r="A14" s="45"/>
      <c r="B14" s="27" t="s">
        <v>23</v>
      </c>
      <c r="C14" s="37">
        <v>3</v>
      </c>
      <c r="D14" s="38"/>
      <c r="E14" s="30">
        <v>759.4</v>
      </c>
      <c r="F14" s="84">
        <v>854.9</v>
      </c>
      <c r="G14" s="85">
        <v>804.8</v>
      </c>
      <c r="H14" s="85">
        <v>719.6</v>
      </c>
      <c r="I14" s="30">
        <f>SUM(H14/H12*100)</f>
        <v>0.04433950405808746</v>
      </c>
      <c r="J14" s="30">
        <f t="shared" si="2"/>
        <v>-85.19999999999993</v>
      </c>
      <c r="K14" s="30">
        <f t="shared" si="3"/>
        <v>89.41351888667994</v>
      </c>
      <c r="L14" s="35">
        <f t="shared" si="0"/>
        <v>-39.799999999999955</v>
      </c>
      <c r="M14" s="44">
        <f t="shared" si="1"/>
        <v>94.75902027916777</v>
      </c>
    </row>
    <row r="15" spans="1:13" s="26" customFormat="1" ht="12.75">
      <c r="A15" s="45"/>
      <c r="B15" s="27" t="s">
        <v>24</v>
      </c>
      <c r="C15" s="37">
        <v>5</v>
      </c>
      <c r="D15" s="38"/>
      <c r="E15" s="30">
        <v>79967.5</v>
      </c>
      <c r="F15" s="84">
        <v>100555.1</v>
      </c>
      <c r="G15" s="85">
        <v>100917.9</v>
      </c>
      <c r="H15" s="85">
        <v>95013.6</v>
      </c>
      <c r="I15" s="30">
        <f>SUM(H15/H12*100)</f>
        <v>5.854441221197192</v>
      </c>
      <c r="J15" s="30">
        <f t="shared" si="2"/>
        <v>-5904.299999999988</v>
      </c>
      <c r="K15" s="30">
        <f t="shared" si="3"/>
        <v>94.1494026332296</v>
      </c>
      <c r="L15" s="35">
        <f t="shared" si="0"/>
        <v>15046.100000000006</v>
      </c>
      <c r="M15" s="44">
        <f t="shared" si="1"/>
        <v>118.81526870291057</v>
      </c>
    </row>
    <row r="16" spans="1:13" s="26" customFormat="1" ht="12.75">
      <c r="A16" s="46"/>
      <c r="B16" s="27" t="s">
        <v>25</v>
      </c>
      <c r="C16" s="37">
        <v>6</v>
      </c>
      <c r="D16" s="38"/>
      <c r="E16" s="30">
        <v>694739.3</v>
      </c>
      <c r="F16" s="84">
        <v>707302</v>
      </c>
      <c r="G16" s="85">
        <v>885511.3</v>
      </c>
      <c r="H16" s="85">
        <v>831080.5</v>
      </c>
      <c r="I16" s="30">
        <f>SUM(H16/H12*100)</f>
        <v>51.208584216713945</v>
      </c>
      <c r="J16" s="30">
        <f t="shared" si="2"/>
        <v>-54430.80000000005</v>
      </c>
      <c r="K16" s="30">
        <f t="shared" si="3"/>
        <v>93.853178384059</v>
      </c>
      <c r="L16" s="35">
        <f t="shared" si="0"/>
        <v>136341.19999999995</v>
      </c>
      <c r="M16" s="44">
        <f t="shared" si="1"/>
        <v>119.62480026680511</v>
      </c>
    </row>
    <row r="17" spans="1:13" s="26" customFormat="1" ht="12.75">
      <c r="A17" s="46"/>
      <c r="B17" s="27" t="s">
        <v>26</v>
      </c>
      <c r="C17" s="37">
        <v>8</v>
      </c>
      <c r="D17" s="38"/>
      <c r="E17" s="30">
        <v>54663.9</v>
      </c>
      <c r="F17" s="84">
        <v>70542.8</v>
      </c>
      <c r="G17" s="85">
        <v>45440.5</v>
      </c>
      <c r="H17" s="85">
        <v>40344</v>
      </c>
      <c r="I17" s="30">
        <f>SUM(H17/H12*100)</f>
        <v>2.4858712503050033</v>
      </c>
      <c r="J17" s="30">
        <f t="shared" si="2"/>
        <v>-5096.5</v>
      </c>
      <c r="K17" s="30">
        <f t="shared" si="3"/>
        <v>88.78423432840748</v>
      </c>
      <c r="L17" s="35">
        <f t="shared" si="0"/>
        <v>-14319.900000000001</v>
      </c>
      <c r="M17" s="44">
        <f t="shared" si="1"/>
        <v>73.803735189037</v>
      </c>
    </row>
    <row r="18" spans="1:13" s="26" customFormat="1" ht="12.75">
      <c r="A18" s="45"/>
      <c r="B18" s="27" t="s">
        <v>27</v>
      </c>
      <c r="C18" s="37">
        <v>9</v>
      </c>
      <c r="D18" s="38"/>
      <c r="E18" s="30">
        <v>33804.9</v>
      </c>
      <c r="F18" s="84">
        <v>71656.5</v>
      </c>
      <c r="G18" s="85">
        <v>23661.9</v>
      </c>
      <c r="H18" s="85">
        <v>21002.9</v>
      </c>
      <c r="I18" s="30">
        <f>SUM(H18/H12*100)</f>
        <v>1.2941330875230757</v>
      </c>
      <c r="J18" s="30">
        <f t="shared" si="2"/>
        <v>-2659</v>
      </c>
      <c r="K18" s="30">
        <f t="shared" si="3"/>
        <v>88.76252541004737</v>
      </c>
      <c r="L18" s="35">
        <f t="shared" si="0"/>
        <v>-12802</v>
      </c>
      <c r="M18" s="44">
        <f t="shared" si="1"/>
        <v>62.129750420796995</v>
      </c>
    </row>
    <row r="19" spans="1:13" s="26" customFormat="1" ht="12.75">
      <c r="A19" s="45"/>
      <c r="B19" s="27" t="s">
        <v>28</v>
      </c>
      <c r="C19" s="37">
        <v>10</v>
      </c>
      <c r="D19" s="38"/>
      <c r="E19" s="30">
        <v>342990.3</v>
      </c>
      <c r="F19" s="84">
        <v>280922.6</v>
      </c>
      <c r="G19" s="85">
        <v>176729.2</v>
      </c>
      <c r="H19" s="85">
        <v>165960.3</v>
      </c>
      <c r="I19" s="30">
        <f>SUM(H19/H12*100)</f>
        <v>10.225955246430534</v>
      </c>
      <c r="J19" s="30">
        <f t="shared" si="2"/>
        <v>-10768.900000000023</v>
      </c>
      <c r="K19" s="30">
        <f t="shared" si="3"/>
        <v>93.90655307668455</v>
      </c>
      <c r="L19" s="35">
        <f t="shared" si="0"/>
        <v>-177030</v>
      </c>
      <c r="M19" s="44">
        <f t="shared" si="1"/>
        <v>48.38629547249587</v>
      </c>
    </row>
    <row r="20" spans="1:13" s="26" customFormat="1" ht="25.5">
      <c r="A20" s="45"/>
      <c r="B20" s="27" t="s">
        <v>29</v>
      </c>
      <c r="C20" s="37">
        <v>11</v>
      </c>
      <c r="D20" s="38"/>
      <c r="E20" s="30">
        <v>6591.5</v>
      </c>
      <c r="F20" s="84">
        <v>307.4</v>
      </c>
      <c r="G20" s="85">
        <v>307.4</v>
      </c>
      <c r="H20" s="85">
        <v>284</v>
      </c>
      <c r="I20" s="30">
        <f>SUM(H20/H12*100)</f>
        <v>0.017499192818922787</v>
      </c>
      <c r="J20" s="30">
        <f t="shared" si="2"/>
        <v>-23.399999999999977</v>
      </c>
      <c r="K20" s="30">
        <f t="shared" si="3"/>
        <v>92.38776837996096</v>
      </c>
      <c r="L20" s="35">
        <f t="shared" si="0"/>
        <v>-6307.5</v>
      </c>
      <c r="M20" s="44">
        <f t="shared" si="1"/>
        <v>4.308579230827581</v>
      </c>
    </row>
    <row r="21" spans="1:13" s="26" customFormat="1" ht="12.75">
      <c r="A21" s="45"/>
      <c r="B21" s="27" t="s">
        <v>30</v>
      </c>
      <c r="C21" s="37">
        <v>12</v>
      </c>
      <c r="D21" s="38"/>
      <c r="E21" s="30">
        <v>289.1</v>
      </c>
      <c r="F21" s="84">
        <v>349.1</v>
      </c>
      <c r="G21" s="85">
        <v>325.1</v>
      </c>
      <c r="H21" s="85">
        <v>323.7</v>
      </c>
      <c r="I21" s="30">
        <f>SUM(H21/H12*100)</f>
        <v>0.0199453828010046</v>
      </c>
      <c r="J21" s="30">
        <f t="shared" si="2"/>
        <v>-1.400000000000034</v>
      </c>
      <c r="K21" s="30">
        <f>H21/G21*100</f>
        <v>99.56936327283911</v>
      </c>
      <c r="L21" s="35">
        <f t="shared" si="0"/>
        <v>34.599999999999966</v>
      </c>
      <c r="M21" s="44">
        <f t="shared" si="1"/>
        <v>111.96817710134901</v>
      </c>
    </row>
    <row r="22" spans="1:13" s="26" customFormat="1" ht="12.75">
      <c r="A22" s="45"/>
      <c r="B22" s="27" t="s">
        <v>31</v>
      </c>
      <c r="C22" s="37">
        <v>13</v>
      </c>
      <c r="D22" s="38"/>
      <c r="E22" s="30">
        <v>7049.7</v>
      </c>
      <c r="F22" s="84">
        <v>8461.2</v>
      </c>
      <c r="G22" s="85">
        <v>7232.3</v>
      </c>
      <c r="H22" s="85">
        <v>6632.4</v>
      </c>
      <c r="I22" s="30">
        <f>SUM(H22/H12*100)</f>
        <v>0.40866776919797004</v>
      </c>
      <c r="J22" s="30">
        <f t="shared" si="2"/>
        <v>-599.9000000000005</v>
      </c>
      <c r="K22" s="30">
        <f t="shared" si="3"/>
        <v>91.70526665099622</v>
      </c>
      <c r="L22" s="35">
        <f t="shared" si="0"/>
        <v>-417.3000000000002</v>
      </c>
      <c r="M22" s="44">
        <f aca="true" t="shared" si="4" ref="M22:M28">SUM(H22/E22*100)</f>
        <v>94.08059917443296</v>
      </c>
    </row>
    <row r="23" spans="1:13" s="26" customFormat="1" ht="25.5">
      <c r="A23" s="46"/>
      <c r="B23" s="27" t="s">
        <v>32</v>
      </c>
      <c r="C23" s="37">
        <v>14</v>
      </c>
      <c r="D23" s="38"/>
      <c r="E23" s="30">
        <v>167608</v>
      </c>
      <c r="F23" s="84">
        <v>165490.5</v>
      </c>
      <c r="G23" s="85">
        <v>152615.3</v>
      </c>
      <c r="H23" s="85">
        <v>149161.1</v>
      </c>
      <c r="I23" s="30">
        <f>SUM(H23/H12*100)</f>
        <v>9.190841021065578</v>
      </c>
      <c r="J23" s="30">
        <f t="shared" si="2"/>
        <v>-3454.1999999999825</v>
      </c>
      <c r="K23" s="30">
        <f t="shared" si="3"/>
        <v>97.73666205157674</v>
      </c>
      <c r="L23" s="35">
        <f t="shared" si="0"/>
        <v>-18446.899999999994</v>
      </c>
      <c r="M23" s="44">
        <f t="shared" si="4"/>
        <v>88.99402176507088</v>
      </c>
    </row>
    <row r="24" spans="1:13" s="26" customFormat="1" ht="25.5">
      <c r="A24" s="46"/>
      <c r="B24" s="27" t="s">
        <v>33</v>
      </c>
      <c r="C24" s="37">
        <v>15</v>
      </c>
      <c r="D24" s="38"/>
      <c r="E24" s="30">
        <v>243624</v>
      </c>
      <c r="F24" s="84">
        <v>266459.5</v>
      </c>
      <c r="G24" s="85">
        <v>226663.7</v>
      </c>
      <c r="H24" s="85">
        <v>198184.1</v>
      </c>
      <c r="I24" s="30">
        <f>SUM(H24/H12*100)</f>
        <v>12.211485139241816</v>
      </c>
      <c r="J24" s="30">
        <f t="shared" si="2"/>
        <v>-28479.600000000006</v>
      </c>
      <c r="K24" s="30">
        <f t="shared" si="3"/>
        <v>87.43530613856564</v>
      </c>
      <c r="L24" s="35">
        <f t="shared" si="0"/>
        <v>-45439.899999999994</v>
      </c>
      <c r="M24" s="44">
        <f t="shared" si="4"/>
        <v>81.34834827439005</v>
      </c>
    </row>
    <row r="25" spans="1:13" s="26" customFormat="1" ht="12.75">
      <c r="A25" s="46"/>
      <c r="B25" s="27" t="s">
        <v>34</v>
      </c>
      <c r="C25" s="37">
        <v>16</v>
      </c>
      <c r="D25" s="38"/>
      <c r="E25" s="30">
        <v>5697.6</v>
      </c>
      <c r="F25" s="84">
        <v>4214.9</v>
      </c>
      <c r="G25" s="85">
        <v>2630.9</v>
      </c>
      <c r="H25" s="85">
        <v>2318.3</v>
      </c>
      <c r="I25" s="30">
        <f>SUM(H25/H12*100)</f>
        <v>0.14284640391587572</v>
      </c>
      <c r="J25" s="30">
        <f t="shared" si="2"/>
        <v>-312.5999999999999</v>
      </c>
      <c r="K25" s="30">
        <f t="shared" si="3"/>
        <v>88.11813447869551</v>
      </c>
      <c r="L25" s="35">
        <f t="shared" si="0"/>
        <v>-3379.3</v>
      </c>
      <c r="M25" s="44">
        <f t="shared" si="4"/>
        <v>40.68906206121876</v>
      </c>
    </row>
    <row r="26" spans="1:13" s="26" customFormat="1" ht="12.75">
      <c r="A26" s="45"/>
      <c r="B26" s="27" t="s">
        <v>35</v>
      </c>
      <c r="C26" s="37">
        <v>19</v>
      </c>
      <c r="D26" s="38"/>
      <c r="E26" s="30">
        <v>1697.6</v>
      </c>
      <c r="F26" s="84">
        <v>2016.4</v>
      </c>
      <c r="G26" s="85">
        <v>2499.3</v>
      </c>
      <c r="H26" s="85">
        <v>1957.7</v>
      </c>
      <c r="I26" s="30">
        <f>SUM(H26/H12*100)</f>
        <v>0.1206273583859336</v>
      </c>
      <c r="J26" s="30">
        <f t="shared" si="2"/>
        <v>-541.6000000000001</v>
      </c>
      <c r="K26" s="30">
        <f t="shared" si="3"/>
        <v>78.3299323810667</v>
      </c>
      <c r="L26" s="35">
        <f t="shared" si="0"/>
        <v>260.10000000000014</v>
      </c>
      <c r="M26" s="44">
        <f t="shared" si="4"/>
        <v>115.32163053722904</v>
      </c>
    </row>
    <row r="27" spans="1:13" s="26" customFormat="1" ht="12.75">
      <c r="A27" s="46"/>
      <c r="B27" s="27" t="s">
        <v>36</v>
      </c>
      <c r="C27" s="37">
        <v>20</v>
      </c>
      <c r="D27" s="38"/>
      <c r="E27" s="30">
        <v>52331.6</v>
      </c>
      <c r="F27" s="84">
        <v>85959.7</v>
      </c>
      <c r="G27" s="85">
        <v>85149.1</v>
      </c>
      <c r="H27" s="85">
        <v>80518</v>
      </c>
      <c r="I27" s="30">
        <f>SUM(H27/H12*100)</f>
        <v>4.961267631669103</v>
      </c>
      <c r="J27" s="30">
        <f t="shared" si="2"/>
        <v>-4631.100000000006</v>
      </c>
      <c r="K27" s="30">
        <f t="shared" si="3"/>
        <v>94.56118737602628</v>
      </c>
      <c r="L27" s="35">
        <f t="shared" si="0"/>
        <v>28186.4</v>
      </c>
      <c r="M27" s="44">
        <f t="shared" si="4"/>
        <v>153.86114699340362</v>
      </c>
    </row>
    <row r="28" spans="1:13" s="39" customFormat="1" ht="12.75">
      <c r="A28" s="51"/>
      <c r="B28" s="27" t="s">
        <v>13</v>
      </c>
      <c r="C28" s="37"/>
      <c r="D28" s="38"/>
      <c r="E28" s="30">
        <v>44155.5</v>
      </c>
      <c r="F28" s="84">
        <v>49439.3</v>
      </c>
      <c r="G28" s="85">
        <v>52114.5</v>
      </c>
      <c r="H28" s="85">
        <v>50331.6</v>
      </c>
      <c r="I28" s="30">
        <v>0</v>
      </c>
      <c r="J28" s="30">
        <f t="shared" si="2"/>
        <v>-1782.9000000000015</v>
      </c>
      <c r="K28" s="30">
        <f t="shared" si="3"/>
        <v>96.5788791986875</v>
      </c>
      <c r="L28" s="35">
        <f t="shared" si="0"/>
        <v>6176.0999999999985</v>
      </c>
      <c r="M28" s="44">
        <f t="shared" si="4"/>
        <v>113.98715901756293</v>
      </c>
    </row>
    <row r="29" spans="1:13" s="26" customFormat="1" ht="12" customHeight="1">
      <c r="A29" s="46"/>
      <c r="B29" s="27" t="s">
        <v>37</v>
      </c>
      <c r="C29" s="37">
        <v>23</v>
      </c>
      <c r="D29" s="38"/>
      <c r="E29" s="30">
        <v>-126.3</v>
      </c>
      <c r="F29" s="84"/>
      <c r="G29" s="85"/>
      <c r="H29" s="85">
        <v>-532.5</v>
      </c>
      <c r="I29" s="30"/>
      <c r="J29" s="30"/>
      <c r="K29" s="30"/>
      <c r="L29" s="35"/>
      <c r="M29" s="44"/>
    </row>
    <row r="30" spans="1:13" s="26" customFormat="1" ht="25.5" hidden="1">
      <c r="A30" s="47"/>
      <c r="B30" s="27" t="s">
        <v>6</v>
      </c>
      <c r="C30" s="24"/>
      <c r="D30" s="25"/>
      <c r="E30" s="28"/>
      <c r="F30" s="86"/>
      <c r="G30" s="85">
        <v>-116324.7</v>
      </c>
      <c r="H30" s="86">
        <v>-73955.1</v>
      </c>
      <c r="I30" s="30">
        <f>SUM(H30/H14*100)</f>
        <v>-10277.25125069483</v>
      </c>
      <c r="J30" s="30"/>
      <c r="K30" s="30"/>
      <c r="L30" s="35"/>
      <c r="M30" s="44"/>
    </row>
    <row r="31" spans="1:13" s="26" customFormat="1" ht="12.75">
      <c r="A31" s="45"/>
      <c r="B31" s="27" t="s">
        <v>38</v>
      </c>
      <c r="C31" s="24"/>
      <c r="D31" s="25"/>
      <c r="E31" s="28">
        <v>-86085.5</v>
      </c>
      <c r="F31" s="84"/>
      <c r="G31" s="85">
        <v>-116324.7</v>
      </c>
      <c r="H31" s="85">
        <v>-73955.1</v>
      </c>
      <c r="I31" s="30"/>
      <c r="J31" s="30"/>
      <c r="K31" s="30"/>
      <c r="L31" s="35"/>
      <c r="M31" s="44"/>
    </row>
    <row r="32" spans="1:13" s="26" customFormat="1" ht="12.75">
      <c r="A32" s="46"/>
      <c r="B32" s="27" t="s">
        <v>39</v>
      </c>
      <c r="C32" s="24">
        <v>27</v>
      </c>
      <c r="D32" s="25"/>
      <c r="E32" s="28">
        <v>-36129.7</v>
      </c>
      <c r="F32" s="87"/>
      <c r="G32" s="88">
        <v>-635.4</v>
      </c>
      <c r="H32" s="88"/>
      <c r="I32" s="30"/>
      <c r="J32" s="30"/>
      <c r="K32" s="30"/>
      <c r="L32" s="35"/>
      <c r="M32" s="44"/>
    </row>
    <row r="33" spans="1:13" s="26" customFormat="1" ht="12.75">
      <c r="A33" s="48"/>
      <c r="B33" s="27" t="s">
        <v>7</v>
      </c>
      <c r="C33" s="24">
        <v>27</v>
      </c>
      <c r="D33" s="25" t="s">
        <v>46</v>
      </c>
      <c r="E33" s="28">
        <v>-11.3</v>
      </c>
      <c r="F33" s="90"/>
      <c r="H33" s="85"/>
      <c r="I33" s="30"/>
      <c r="J33" s="30"/>
      <c r="K33" s="30"/>
      <c r="L33" s="35"/>
      <c r="M33" s="44"/>
    </row>
    <row r="34" spans="1:13" s="26" customFormat="1" ht="12.75">
      <c r="A34" s="48"/>
      <c r="B34" s="27" t="s">
        <v>8</v>
      </c>
      <c r="C34" s="24">
        <v>27</v>
      </c>
      <c r="D34" s="25" t="s">
        <v>47</v>
      </c>
      <c r="E34" s="28">
        <v>-36118.4</v>
      </c>
      <c r="F34" s="84"/>
      <c r="G34" s="85"/>
      <c r="H34" s="85"/>
      <c r="I34" s="30"/>
      <c r="J34" s="30"/>
      <c r="K34" s="30"/>
      <c r="L34" s="35"/>
      <c r="M34" s="44"/>
    </row>
    <row r="35" spans="1:13" s="26" customFormat="1" ht="12.75">
      <c r="A35" s="48"/>
      <c r="B35" s="27" t="s">
        <v>10</v>
      </c>
      <c r="C35" s="24">
        <v>27</v>
      </c>
      <c r="D35" s="25" t="s">
        <v>48</v>
      </c>
      <c r="E35" s="28"/>
      <c r="F35" s="87">
        <v>199754</v>
      </c>
      <c r="G35" s="88">
        <v>380174</v>
      </c>
      <c r="H35" s="85"/>
      <c r="I35" s="30"/>
      <c r="J35" s="30"/>
      <c r="K35" s="30"/>
      <c r="L35" s="35"/>
      <c r="M35" s="44"/>
    </row>
    <row r="36" spans="1:13" s="26" customFormat="1" ht="12.75">
      <c r="A36" s="47"/>
      <c r="B36" s="27" t="s">
        <v>11</v>
      </c>
      <c r="C36" s="24">
        <v>27</v>
      </c>
      <c r="D36" s="25" t="s">
        <v>49</v>
      </c>
      <c r="E36" s="28"/>
      <c r="F36" s="84">
        <v>-199754</v>
      </c>
      <c r="G36" s="85">
        <v>-380809.4</v>
      </c>
      <c r="H36" s="85"/>
      <c r="I36" s="30"/>
      <c r="J36" s="30"/>
      <c r="K36" s="30"/>
      <c r="L36" s="35"/>
      <c r="M36" s="44"/>
    </row>
    <row r="37" spans="1:13" s="26" customFormat="1" ht="25.5">
      <c r="A37" s="46"/>
      <c r="B37" s="27" t="s">
        <v>40</v>
      </c>
      <c r="C37" s="24">
        <v>29</v>
      </c>
      <c r="D37" s="25"/>
      <c r="E37" s="28">
        <v>87437.2</v>
      </c>
      <c r="F37" s="84"/>
      <c r="G37" s="85">
        <v>45000</v>
      </c>
      <c r="H37" s="85">
        <v>46371</v>
      </c>
      <c r="I37" s="30">
        <f>SUM(I38:I42)</f>
        <v>99.9997843479761</v>
      </c>
      <c r="J37" s="30">
        <f t="shared" si="2"/>
        <v>1371</v>
      </c>
      <c r="K37" s="30">
        <f t="shared" si="3"/>
        <v>103.04666666666667</v>
      </c>
      <c r="L37" s="35">
        <f aca="true" t="shared" si="5" ref="L37:L42">SUM(H37-E37)</f>
        <v>-41066.2</v>
      </c>
      <c r="M37" s="44">
        <f aca="true" t="shared" si="6" ref="M37:M42">SUM(H37/E37*100)</f>
        <v>53.03349146587494</v>
      </c>
    </row>
    <row r="38" spans="1:13" s="39" customFormat="1" ht="12.75" customHeight="1">
      <c r="A38" s="49"/>
      <c r="B38" s="50" t="s">
        <v>14</v>
      </c>
      <c r="C38" s="37">
        <v>29</v>
      </c>
      <c r="D38" s="38" t="s">
        <v>50</v>
      </c>
      <c r="E38" s="30">
        <v>0.5</v>
      </c>
      <c r="F38" s="84"/>
      <c r="G38" s="85"/>
      <c r="H38" s="85">
        <v>0.8</v>
      </c>
      <c r="I38" s="30">
        <f>SUM(H38/H37*100)</f>
        <v>0.0017252161911539541</v>
      </c>
      <c r="J38" s="30">
        <f t="shared" si="2"/>
        <v>0.8</v>
      </c>
      <c r="K38" s="30"/>
      <c r="L38" s="35">
        <f t="shared" si="5"/>
        <v>0.30000000000000004</v>
      </c>
      <c r="M38" s="44">
        <f t="shared" si="6"/>
        <v>160</v>
      </c>
    </row>
    <row r="39" spans="1:13" s="39" customFormat="1" ht="12.75" customHeight="1">
      <c r="A39" s="49"/>
      <c r="B39" s="27" t="s">
        <v>9</v>
      </c>
      <c r="C39" s="37">
        <v>29</v>
      </c>
      <c r="D39" s="38" t="s">
        <v>46</v>
      </c>
      <c r="E39" s="30">
        <v>6549.6</v>
      </c>
      <c r="F39" s="84"/>
      <c r="G39" s="85">
        <v>4000</v>
      </c>
      <c r="H39" s="85">
        <v>4308</v>
      </c>
      <c r="I39" s="30">
        <f>SUM(H39/H37*100)</f>
        <v>9.290289189364042</v>
      </c>
      <c r="J39" s="30">
        <f t="shared" si="2"/>
        <v>308</v>
      </c>
      <c r="K39" s="30">
        <f t="shared" si="3"/>
        <v>107.69999999999999</v>
      </c>
      <c r="L39" s="35">
        <f t="shared" si="5"/>
        <v>-2241.6000000000004</v>
      </c>
      <c r="M39" s="44">
        <f t="shared" si="6"/>
        <v>65.77500916086478</v>
      </c>
    </row>
    <row r="40" spans="1:13" s="39" customFormat="1" ht="12.75" customHeight="1">
      <c r="A40" s="49"/>
      <c r="B40" s="27" t="s">
        <v>15</v>
      </c>
      <c r="C40" s="37">
        <v>29</v>
      </c>
      <c r="D40" s="38" t="s">
        <v>51</v>
      </c>
      <c r="E40" s="30">
        <v>462.2</v>
      </c>
      <c r="F40" s="84"/>
      <c r="G40" s="85"/>
      <c r="H40" s="85">
        <v>28.8</v>
      </c>
      <c r="I40" s="30">
        <f>SUM(H40/H37*100)</f>
        <v>0.062107782881542346</v>
      </c>
      <c r="J40" s="30">
        <f t="shared" si="2"/>
        <v>28.8</v>
      </c>
      <c r="K40" s="30"/>
      <c r="L40" s="35">
        <f t="shared" si="5"/>
        <v>-433.4</v>
      </c>
      <c r="M40" s="44">
        <f t="shared" si="6"/>
        <v>6.231068801384683</v>
      </c>
    </row>
    <row r="41" spans="1:13" s="39" customFormat="1" ht="19.5" customHeight="1">
      <c r="A41" s="49"/>
      <c r="B41" s="27" t="s">
        <v>16</v>
      </c>
      <c r="C41" s="37">
        <v>29</v>
      </c>
      <c r="D41" s="38" t="s">
        <v>47</v>
      </c>
      <c r="E41" s="30">
        <v>60.3</v>
      </c>
      <c r="F41" s="84"/>
      <c r="G41" s="85"/>
      <c r="H41" s="85">
        <v>0.3</v>
      </c>
      <c r="I41" s="30">
        <f>SUM(H41/H37*100)</f>
        <v>0.0006469560716827326</v>
      </c>
      <c r="J41" s="30">
        <f t="shared" si="2"/>
        <v>0.3</v>
      </c>
      <c r="K41" s="30"/>
      <c r="L41" s="35">
        <f t="shared" si="5"/>
        <v>-60</v>
      </c>
      <c r="M41" s="44">
        <f t="shared" si="6"/>
        <v>0.4975124378109453</v>
      </c>
    </row>
    <row r="42" spans="1:13" s="39" customFormat="1" ht="25.5">
      <c r="A42" s="51"/>
      <c r="B42" s="27" t="s">
        <v>17</v>
      </c>
      <c r="C42" s="37">
        <v>29</v>
      </c>
      <c r="D42" s="38" t="s">
        <v>52</v>
      </c>
      <c r="E42" s="30">
        <v>80364.6</v>
      </c>
      <c r="F42" s="84"/>
      <c r="G42" s="85">
        <v>41000</v>
      </c>
      <c r="H42" s="85">
        <v>42033</v>
      </c>
      <c r="I42" s="30">
        <f>SUM(H42/H37*100)</f>
        <v>90.64501520346768</v>
      </c>
      <c r="J42" s="30">
        <f t="shared" si="2"/>
        <v>1033</v>
      </c>
      <c r="K42" s="30">
        <f t="shared" si="3"/>
        <v>102.51951219512195</v>
      </c>
      <c r="L42" s="35">
        <f t="shared" si="5"/>
        <v>-38331.600000000006</v>
      </c>
      <c r="M42" s="44">
        <f t="shared" si="6"/>
        <v>52.30287962610403</v>
      </c>
    </row>
    <row r="43" spans="1:13" s="26" customFormat="1" ht="12.75">
      <c r="A43" s="52"/>
      <c r="B43" s="32" t="s">
        <v>41</v>
      </c>
      <c r="C43" s="24"/>
      <c r="D43" s="25"/>
      <c r="E43" s="28">
        <v>114151.1</v>
      </c>
      <c r="F43" s="29"/>
      <c r="G43" s="85">
        <v>71960.1</v>
      </c>
      <c r="H43" s="85">
        <v>79362.2</v>
      </c>
      <c r="I43" s="31"/>
      <c r="J43" s="30"/>
      <c r="K43" s="30"/>
      <c r="L43" s="35"/>
      <c r="M43" s="44"/>
    </row>
    <row r="44" spans="1:13" s="26" customFormat="1" ht="13.5" thickBot="1">
      <c r="A44" s="53"/>
      <c r="B44" s="33" t="s">
        <v>42</v>
      </c>
      <c r="C44" s="54"/>
      <c r="D44" s="55"/>
      <c r="E44" s="57">
        <v>79373.1</v>
      </c>
      <c r="F44" s="56"/>
      <c r="G44" s="89"/>
      <c r="H44" s="89">
        <v>51778.1</v>
      </c>
      <c r="I44" s="58"/>
      <c r="J44" s="59"/>
      <c r="K44" s="59"/>
      <c r="L44" s="60"/>
      <c r="M44" s="61"/>
    </row>
    <row r="45" spans="2:10" ht="12.75">
      <c r="B45" s="4"/>
      <c r="C45" s="1"/>
      <c r="D45" s="1"/>
      <c r="E45" s="67"/>
      <c r="F45" s="3"/>
      <c r="G45" s="3"/>
      <c r="H45" s="3"/>
      <c r="I45" s="17"/>
      <c r="J45" s="17"/>
    </row>
    <row r="46" spans="2:10" ht="12.75">
      <c r="B46" s="5"/>
      <c r="C46" s="6"/>
      <c r="F46" s="7"/>
      <c r="G46" s="3"/>
      <c r="H46" s="8"/>
      <c r="I46" s="18"/>
      <c r="J46" s="18"/>
    </row>
    <row r="47" spans="2:10" ht="12.75">
      <c r="B47" s="9"/>
      <c r="C47" s="10"/>
      <c r="E47" s="67"/>
      <c r="F47" s="3"/>
      <c r="G47" s="3"/>
      <c r="H47" s="8"/>
      <c r="I47" s="18"/>
      <c r="J47" s="18"/>
    </row>
    <row r="48" spans="2:11" ht="15.75">
      <c r="B48" s="104"/>
      <c r="C48" s="104"/>
      <c r="E48" s="67"/>
      <c r="F48" s="3"/>
      <c r="G48" s="3"/>
      <c r="H48" s="8"/>
      <c r="I48" s="81" t="s">
        <v>60</v>
      </c>
      <c r="J48" s="81"/>
      <c r="K48" s="82"/>
    </row>
    <row r="49" spans="2:11" ht="15.75">
      <c r="B49" s="11"/>
      <c r="C49" s="9"/>
      <c r="E49" s="67"/>
      <c r="F49" s="36"/>
      <c r="G49" s="40"/>
      <c r="H49" s="41"/>
      <c r="I49" s="81" t="s">
        <v>59</v>
      </c>
      <c r="J49" s="81"/>
      <c r="K49" s="82"/>
    </row>
    <row r="50" spans="2:11" ht="15.75">
      <c r="B50" s="11"/>
      <c r="C50" s="9"/>
      <c r="E50" s="67"/>
      <c r="F50" s="36"/>
      <c r="G50" s="40"/>
      <c r="H50" s="41"/>
      <c r="I50" s="81"/>
      <c r="J50" s="81"/>
      <c r="K50" s="82"/>
    </row>
    <row r="51" spans="2:11" ht="15.75" customHeight="1">
      <c r="B51" s="12"/>
      <c r="E51" s="68"/>
      <c r="F51" s="8"/>
      <c r="G51" s="41"/>
      <c r="H51" s="41"/>
      <c r="I51" s="81" t="s">
        <v>61</v>
      </c>
      <c r="J51" s="82"/>
      <c r="K51" s="82"/>
    </row>
    <row r="52" spans="2:10" ht="15.75" customHeight="1">
      <c r="B52" s="12"/>
      <c r="E52" s="68"/>
      <c r="F52" s="8"/>
      <c r="G52" s="95"/>
      <c r="H52" s="95"/>
      <c r="I52" s="95"/>
      <c r="J52" s="18"/>
    </row>
    <row r="53" spans="2:10" ht="15.75" customHeight="1">
      <c r="B53" s="12"/>
      <c r="E53" s="68"/>
      <c r="F53" s="8"/>
      <c r="G53" s="8"/>
      <c r="H53" s="8"/>
      <c r="I53" s="18"/>
      <c r="J53" s="18"/>
    </row>
    <row r="54" spans="2:10" ht="15.75" customHeight="1">
      <c r="B54" s="12"/>
      <c r="E54" s="68"/>
      <c r="F54" s="8"/>
      <c r="G54" s="69"/>
      <c r="H54" s="69" t="s">
        <v>12</v>
      </c>
      <c r="I54" s="18"/>
      <c r="J54" s="18"/>
    </row>
    <row r="55" spans="2:13" ht="15" customHeight="1">
      <c r="B55" s="13"/>
      <c r="C55" s="13"/>
      <c r="D55" s="13"/>
      <c r="E55" s="13"/>
      <c r="F55" s="13"/>
      <c r="G55" s="13"/>
      <c r="H55" s="13"/>
      <c r="I55" s="13"/>
      <c r="J55" s="13"/>
      <c r="K55" s="4"/>
      <c r="L55" s="4"/>
      <c r="M55" s="4"/>
    </row>
    <row r="56" spans="2:13" ht="15" customHeight="1">
      <c r="B56" s="13"/>
      <c r="C56" s="13"/>
      <c r="D56" s="13"/>
      <c r="E56" s="13"/>
      <c r="F56" s="13"/>
      <c r="G56" s="13"/>
      <c r="H56" s="13"/>
      <c r="I56" s="13"/>
      <c r="J56" s="13"/>
      <c r="K56" s="4"/>
      <c r="L56" s="4"/>
      <c r="M56" s="4"/>
    </row>
    <row r="57" spans="6:13" ht="12.75" customHeight="1">
      <c r="F57"/>
      <c r="G57"/>
      <c r="H57"/>
      <c r="I57"/>
      <c r="J57"/>
      <c r="K57"/>
      <c r="L57"/>
      <c r="M57"/>
    </row>
    <row r="58" spans="6:13" ht="12.75">
      <c r="F58"/>
      <c r="G58"/>
      <c r="H58"/>
      <c r="I58"/>
      <c r="J58"/>
      <c r="K58"/>
      <c r="L58"/>
      <c r="M58"/>
    </row>
    <row r="59" spans="6:13" ht="12.75">
      <c r="F59"/>
      <c r="G59"/>
      <c r="H59"/>
      <c r="I59"/>
      <c r="J59"/>
      <c r="K59"/>
      <c r="L59"/>
      <c r="M59"/>
    </row>
    <row r="60" spans="6:13" ht="12.75">
      <c r="F60"/>
      <c r="G60"/>
      <c r="H60"/>
      <c r="I60"/>
      <c r="J60"/>
      <c r="K60"/>
      <c r="L60"/>
      <c r="M60"/>
    </row>
    <row r="61" spans="6:13" ht="12.75">
      <c r="F61"/>
      <c r="G61"/>
      <c r="H61"/>
      <c r="I61"/>
      <c r="J61"/>
      <c r="K61"/>
      <c r="L61"/>
      <c r="M61"/>
    </row>
    <row r="62" spans="6:13" ht="12.75">
      <c r="F62"/>
      <c r="G62"/>
      <c r="H62"/>
      <c r="I62"/>
      <c r="J62"/>
      <c r="K62"/>
      <c r="L62"/>
      <c r="M62"/>
    </row>
    <row r="63" spans="6:13" ht="12.75">
      <c r="F63"/>
      <c r="G63"/>
      <c r="H63"/>
      <c r="I63"/>
      <c r="J63"/>
      <c r="K63"/>
      <c r="L63"/>
      <c r="M63"/>
    </row>
    <row r="64" spans="6:13" ht="12.75">
      <c r="F64"/>
      <c r="G64"/>
      <c r="H64"/>
      <c r="I64"/>
      <c r="J64"/>
      <c r="K64"/>
      <c r="L64"/>
      <c r="M64"/>
    </row>
    <row r="65" spans="6:13" ht="12.75">
      <c r="F65"/>
      <c r="G65"/>
      <c r="H65"/>
      <c r="I65"/>
      <c r="J65"/>
      <c r="K65"/>
      <c r="L65"/>
      <c r="M65"/>
    </row>
    <row r="66" spans="6:13" ht="12.75">
      <c r="F66"/>
      <c r="G66"/>
      <c r="H66"/>
      <c r="I66"/>
      <c r="J66"/>
      <c r="K66"/>
      <c r="L66"/>
      <c r="M66"/>
    </row>
    <row r="67" spans="6:13" ht="12.75">
      <c r="F67"/>
      <c r="G67"/>
      <c r="H67"/>
      <c r="I67"/>
      <c r="J67"/>
      <c r="K67"/>
      <c r="L67"/>
      <c r="M67"/>
    </row>
    <row r="68" spans="6:13" ht="12.75">
      <c r="F68"/>
      <c r="G68"/>
      <c r="H68"/>
      <c r="I68"/>
      <c r="J68"/>
      <c r="K68"/>
      <c r="L68"/>
      <c r="M68"/>
    </row>
    <row r="69" spans="6:13" ht="12.75">
      <c r="F69"/>
      <c r="G69"/>
      <c r="H69"/>
      <c r="I69"/>
      <c r="J69"/>
      <c r="K69"/>
      <c r="L69"/>
      <c r="M69"/>
    </row>
    <row r="70" spans="6:13" ht="12.75">
      <c r="F70"/>
      <c r="G70"/>
      <c r="H70"/>
      <c r="I70"/>
      <c r="J70"/>
      <c r="K70"/>
      <c r="L70"/>
      <c r="M70"/>
    </row>
    <row r="71" spans="6:13" ht="12.75">
      <c r="F71"/>
      <c r="G71"/>
      <c r="H71"/>
      <c r="I71"/>
      <c r="J71"/>
      <c r="K71"/>
      <c r="L71"/>
      <c r="M71"/>
    </row>
    <row r="72" spans="6:13" ht="12.75">
      <c r="F72"/>
      <c r="G72"/>
      <c r="H72"/>
      <c r="I72"/>
      <c r="J72"/>
      <c r="K72"/>
      <c r="L72"/>
      <c r="M72"/>
    </row>
    <row r="73" spans="6:13" ht="12.75">
      <c r="F73"/>
      <c r="G73"/>
      <c r="H73"/>
      <c r="I73"/>
      <c r="J73"/>
      <c r="K73"/>
      <c r="L73"/>
      <c r="M73"/>
    </row>
    <row r="74" spans="6:13" ht="12.75">
      <c r="F74"/>
      <c r="G74"/>
      <c r="H74"/>
      <c r="I74"/>
      <c r="J74"/>
      <c r="K74"/>
      <c r="L74"/>
      <c r="M74"/>
    </row>
    <row r="75" spans="6:13" ht="12.75">
      <c r="F75"/>
      <c r="G75"/>
      <c r="H75"/>
      <c r="I75"/>
      <c r="J75"/>
      <c r="K75"/>
      <c r="L75"/>
      <c r="M75"/>
    </row>
    <row r="76" spans="6:13" ht="12.75">
      <c r="F76"/>
      <c r="G76"/>
      <c r="H76"/>
      <c r="I76"/>
      <c r="J76"/>
      <c r="K76"/>
      <c r="L76"/>
      <c r="M76"/>
    </row>
    <row r="77" spans="6:13" ht="12.75">
      <c r="F77"/>
      <c r="G77"/>
      <c r="H77"/>
      <c r="I77"/>
      <c r="J77"/>
      <c r="K77"/>
      <c r="L77"/>
      <c r="M77"/>
    </row>
    <row r="78" spans="6:13" ht="12.75">
      <c r="F78"/>
      <c r="G78"/>
      <c r="H78"/>
      <c r="I78"/>
      <c r="J78"/>
      <c r="K78"/>
      <c r="L78"/>
      <c r="M78"/>
    </row>
    <row r="79" spans="6:13" ht="12.75">
      <c r="F79"/>
      <c r="G79"/>
      <c r="H79"/>
      <c r="I79"/>
      <c r="J79"/>
      <c r="K79"/>
      <c r="L79"/>
      <c r="M79"/>
    </row>
    <row r="80" spans="6:13" ht="12.75">
      <c r="F80"/>
      <c r="G80"/>
      <c r="H80"/>
      <c r="I80"/>
      <c r="J80"/>
      <c r="K80"/>
      <c r="L80"/>
      <c r="M80"/>
    </row>
    <row r="81" spans="6:13" ht="12.75">
      <c r="F81"/>
      <c r="G81"/>
      <c r="H81"/>
      <c r="I81"/>
      <c r="J81"/>
      <c r="K81"/>
      <c r="L81"/>
      <c r="M81"/>
    </row>
    <row r="82" spans="6:13" ht="12.75">
      <c r="F82"/>
      <c r="G82"/>
      <c r="H82"/>
      <c r="I82"/>
      <c r="J82"/>
      <c r="K82"/>
      <c r="L82"/>
      <c r="M82"/>
    </row>
    <row r="83" spans="6:13" ht="12.75">
      <c r="F83"/>
      <c r="G83"/>
      <c r="H83"/>
      <c r="I83"/>
      <c r="J83"/>
      <c r="K83"/>
      <c r="L83"/>
      <c r="M83"/>
    </row>
    <row r="84" spans="6:13" ht="12.75">
      <c r="F84"/>
      <c r="G84"/>
      <c r="H84"/>
      <c r="I84"/>
      <c r="J84"/>
      <c r="K84"/>
      <c r="L84"/>
      <c r="M84"/>
    </row>
    <row r="85" spans="6:13" ht="12.75">
      <c r="F85"/>
      <c r="G85"/>
      <c r="H85"/>
      <c r="I85"/>
      <c r="J85"/>
      <c r="K85"/>
      <c r="L85"/>
      <c r="M85"/>
    </row>
    <row r="86" spans="6:13" ht="12.75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ht="15.75">
      <c r="B89" s="12"/>
    </row>
    <row r="90" ht="15.75">
      <c r="B90" s="12"/>
    </row>
    <row r="91" ht="15.75">
      <c r="B91" s="12"/>
    </row>
    <row r="92" ht="15.75">
      <c r="B92" s="12"/>
    </row>
    <row r="93" ht="15.75">
      <c r="B93" s="12"/>
    </row>
    <row r="94" ht="15.75">
      <c r="B94" s="12"/>
    </row>
    <row r="95" ht="15.75">
      <c r="B95" s="12"/>
    </row>
    <row r="96" ht="15.75">
      <c r="B96" s="12"/>
    </row>
    <row r="97" ht="15.75">
      <c r="B97" s="12"/>
    </row>
    <row r="98" ht="15.75">
      <c r="B98" s="12"/>
    </row>
    <row r="99" ht="15.75">
      <c r="B99" s="12"/>
    </row>
    <row r="100" ht="15.75">
      <c r="B100" s="12"/>
    </row>
    <row r="101" ht="15.75">
      <c r="B101" s="12"/>
    </row>
    <row r="102" ht="15.75">
      <c r="B102" s="12"/>
    </row>
    <row r="103" ht="15.75">
      <c r="B103" s="12"/>
    </row>
    <row r="104" ht="15.75">
      <c r="B104" s="12"/>
    </row>
    <row r="105" ht="15.75">
      <c r="B105" s="12"/>
    </row>
    <row r="106" ht="15.75">
      <c r="B106" s="12"/>
    </row>
    <row r="107" ht="15.75">
      <c r="B107" s="12"/>
    </row>
    <row r="108" ht="15.75">
      <c r="B108" s="12"/>
    </row>
    <row r="109" ht="15.75">
      <c r="B109" s="12"/>
    </row>
    <row r="110" ht="15.75">
      <c r="B110" s="12"/>
    </row>
    <row r="111" ht="15.75">
      <c r="B111" s="12"/>
    </row>
    <row r="112" ht="15.75">
      <c r="B112" s="12"/>
    </row>
    <row r="113" ht="15.75">
      <c r="B113" s="12"/>
    </row>
    <row r="114" ht="15.75">
      <c r="B114" s="12"/>
    </row>
  </sheetData>
  <mergeCells count="17">
    <mergeCell ref="B8:B10"/>
    <mergeCell ref="C8:C10"/>
    <mergeCell ref="G8:G10"/>
    <mergeCell ref="L9:M9"/>
    <mergeCell ref="J8:M8"/>
    <mergeCell ref="H8:H10"/>
    <mergeCell ref="F8:F10"/>
    <mergeCell ref="J2:M2"/>
    <mergeCell ref="G52:I52"/>
    <mergeCell ref="A8:A10"/>
    <mergeCell ref="D8:D10"/>
    <mergeCell ref="B6:J6"/>
    <mergeCell ref="J9:K9"/>
    <mergeCell ref="I8:I10"/>
    <mergeCell ref="E8:E10"/>
    <mergeCell ref="B48:C48"/>
    <mergeCell ref="B5:M5"/>
  </mergeCells>
  <printOptions/>
  <pageMargins left="0.49" right="0.16" top="0.24" bottom="0.22" header="0.18" footer="0.1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abelibov</cp:lastModifiedBy>
  <cp:lastPrinted>2010-02-26T14:07:50Z</cp:lastPrinted>
  <dcterms:created xsi:type="dcterms:W3CDTF">1996-10-08T23:32:33Z</dcterms:created>
  <dcterms:modified xsi:type="dcterms:W3CDTF">2010-03-09T07:09:52Z</dcterms:modified>
  <cp:category/>
  <cp:version/>
  <cp:contentType/>
  <cp:contentStatus/>
</cp:coreProperties>
</file>