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420" yWindow="3225" windowWidth="16605" windowHeight="5040" tabRatio="749"/>
  </bookViews>
  <sheets>
    <sheet name="Лист2" sheetId="2" r:id="rId1"/>
    <sheet name="Лист3" sheetId="3" r:id="rId2"/>
  </sheets>
  <definedNames>
    <definedName name="_xlnm.Print_Area" localSheetId="0">Лист2!$A$1:$Q$53</definedName>
  </definedNames>
  <calcPr calcId="125725"/>
</workbook>
</file>

<file path=xl/calcChain.xml><?xml version="1.0" encoding="utf-8"?>
<calcChain xmlns="http://schemas.openxmlformats.org/spreadsheetml/2006/main">
  <c r="P20" i="2"/>
  <c r="N20"/>
  <c r="I20"/>
  <c r="H20"/>
  <c r="F20"/>
  <c r="E20"/>
  <c r="G19"/>
  <c r="Q17"/>
  <c r="I12" l="1"/>
  <c r="I14"/>
  <c r="D19" l="1"/>
  <c r="D18"/>
  <c r="D17"/>
  <c r="D16"/>
  <c r="D15"/>
  <c r="D14"/>
  <c r="D13"/>
  <c r="D12"/>
  <c r="D11"/>
  <c r="D10"/>
  <c r="D20" l="1"/>
  <c r="G11"/>
  <c r="G10"/>
  <c r="K10" l="1"/>
  <c r="K19" l="1"/>
  <c r="Q11" l="1"/>
  <c r="Q14" l="1"/>
  <c r="Q10" l="1"/>
  <c r="M10"/>
  <c r="O10" l="1"/>
  <c r="L14"/>
  <c r="L11"/>
  <c r="L10"/>
  <c r="J10" l="1"/>
  <c r="K11"/>
  <c r="J11" s="1"/>
  <c r="M11"/>
  <c r="O11" l="1"/>
  <c r="K16"/>
  <c r="K15"/>
  <c r="K18"/>
  <c r="M14"/>
  <c r="O14" s="1"/>
  <c r="K14"/>
  <c r="J14" s="1"/>
  <c r="K13"/>
  <c r="K17"/>
  <c r="K12"/>
  <c r="K20" l="1"/>
  <c r="Q12"/>
  <c r="Q13"/>
  <c r="G13"/>
  <c r="M13" s="1"/>
  <c r="O13" s="1"/>
  <c r="L13"/>
  <c r="J13" s="1"/>
  <c r="L12"/>
  <c r="J12" s="1"/>
  <c r="M12"/>
  <c r="O12" l="1"/>
  <c r="Q18"/>
  <c r="Q19"/>
  <c r="G18"/>
  <c r="M18" s="1"/>
  <c r="O18" s="1"/>
  <c r="L18"/>
  <c r="J18" s="1"/>
  <c r="G17"/>
  <c r="M17" s="1"/>
  <c r="O17" s="1"/>
  <c r="L17"/>
  <c r="J17" s="1"/>
  <c r="Q16"/>
  <c r="G16"/>
  <c r="M16" s="1"/>
  <c r="O16" s="1"/>
  <c r="L16"/>
  <c r="J16" s="1"/>
  <c r="Q15"/>
  <c r="G20"/>
  <c r="M19"/>
  <c r="O19" s="1"/>
  <c r="L19"/>
  <c r="J19" s="1"/>
  <c r="L15"/>
  <c r="J15" s="1"/>
  <c r="G15"/>
  <c r="M15" s="1"/>
  <c r="O15" s="1"/>
  <c r="J20" l="1"/>
  <c r="Q20"/>
  <c r="L20"/>
  <c r="M20"/>
  <c r="O20" s="1"/>
</calcChain>
</file>

<file path=xl/sharedStrings.xml><?xml version="1.0" encoding="utf-8"?>
<sst xmlns="http://schemas.openxmlformats.org/spreadsheetml/2006/main" count="53" uniqueCount="49">
  <si>
    <t>Nr. d/o</t>
  </si>
  <si>
    <t>Denumirea</t>
  </si>
  <si>
    <t>1</t>
  </si>
  <si>
    <t>2</t>
  </si>
  <si>
    <t>S.A."Mina din Chişinău"</t>
  </si>
  <si>
    <t>S.A."Business incubator Alfa"</t>
  </si>
  <si>
    <t>4</t>
  </si>
  <si>
    <t>S.A."Combinatul auto nr.4"</t>
  </si>
  <si>
    <t>5</t>
  </si>
  <si>
    <t>S.A."Agenţia municipală de ipotecă din Chişinău"</t>
  </si>
  <si>
    <t>6</t>
  </si>
  <si>
    <t>S.A."Franzeluţa"</t>
  </si>
  <si>
    <t>7</t>
  </si>
  <si>
    <t>S.A."Moda"</t>
  </si>
  <si>
    <t>8</t>
  </si>
  <si>
    <t>9</t>
  </si>
  <si>
    <t>10</t>
  </si>
  <si>
    <t>S.A."Edilitate"</t>
  </si>
  <si>
    <t>S.A."Taxi-service"</t>
  </si>
  <si>
    <t>TOTAL</t>
  </si>
  <si>
    <t>active imobilizate</t>
  </si>
  <si>
    <t>inclusiv:</t>
  </si>
  <si>
    <t xml:space="preserve">Total </t>
  </si>
  <si>
    <t>active circulante</t>
  </si>
  <si>
    <t>privind structura activelor  societăților pe acțiuni</t>
  </si>
  <si>
    <t>Abaterea, mii lei</t>
  </si>
  <si>
    <t xml:space="preserve">Anexa nr. 1.1 </t>
  </si>
  <si>
    <t>Rentabili-tatea activelor, %</t>
  </si>
  <si>
    <t>S.A. „Autocomtrans”</t>
  </si>
  <si>
    <t>S.A. "Apă-Canal Chișinău"</t>
  </si>
  <si>
    <t xml:space="preserve">Informație </t>
  </si>
  <si>
    <t>9=6-3</t>
  </si>
  <si>
    <t>10=7-4</t>
  </si>
  <si>
    <t>11=8-5</t>
  </si>
  <si>
    <t xml:space="preserve">                                   Șef  adjunct al Direcției                                                                                                  Valentina Văzdăuțan </t>
  </si>
  <si>
    <t>Valoarea medie a activelor,     mii lei</t>
  </si>
  <si>
    <t>Lichidita-tea curentă</t>
  </si>
  <si>
    <t>La situația din 31.12.2017, mii lei</t>
  </si>
  <si>
    <t xml:space="preserve">Total active </t>
  </si>
  <si>
    <t>Total  active</t>
  </si>
  <si>
    <t>Șef adjunct  al Direcției</t>
  </si>
  <si>
    <t>La situația din 31.12.2018, mii lei</t>
  </si>
  <si>
    <t xml:space="preserve">active imobilizate rd </t>
  </si>
  <si>
    <t xml:space="preserve">active circulante </t>
  </si>
  <si>
    <t xml:space="preserve">Profitul (pierdere) net, anul 2018,     mii lei </t>
  </si>
  <si>
    <t xml:space="preserve">Datorii curente, mii lei </t>
  </si>
  <si>
    <t>Olesea Pșenițchi</t>
  </si>
  <si>
    <t>3</t>
  </si>
  <si>
    <t>S. Berzoi, 022223699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</si>
</sst>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.5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8" fillId="0" borderId="0" xfId="0" applyFont="1" applyFill="1"/>
    <xf numFmtId="0" fontId="9" fillId="0" borderId="0" xfId="0" applyFont="1" applyFill="1" applyAlignment="1"/>
    <xf numFmtId="164" fontId="1" fillId="0" borderId="2" xfId="0" applyNumberFormat="1" applyFont="1" applyFill="1" applyBorder="1"/>
    <xf numFmtId="164" fontId="1" fillId="0" borderId="1" xfId="0" applyNumberFormat="1" applyFont="1" applyFill="1" applyBorder="1"/>
    <xf numFmtId="0" fontId="7" fillId="0" borderId="0" xfId="0" applyFont="1" applyFill="1"/>
    <xf numFmtId="0" fontId="5" fillId="0" borderId="7" xfId="0" applyFont="1" applyBorder="1" applyAlignment="1">
      <alignment horizontal="center"/>
    </xf>
    <xf numFmtId="164" fontId="1" fillId="0" borderId="20" xfId="0" applyNumberFormat="1" applyFont="1" applyFill="1" applyBorder="1"/>
    <xf numFmtId="0" fontId="1" fillId="0" borderId="21" xfId="0" applyFont="1" applyBorder="1" applyAlignment="1">
      <alignment horizontal="center"/>
    </xf>
    <xf numFmtId="0" fontId="7" fillId="0" borderId="0" xfId="0" applyFont="1" applyBorder="1"/>
    <xf numFmtId="0" fontId="7" fillId="0" borderId="26" xfId="0" applyFont="1" applyBorder="1"/>
    <xf numFmtId="0" fontId="4" fillId="0" borderId="1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1" fillId="0" borderId="26" xfId="0" applyFont="1" applyFill="1" applyBorder="1"/>
    <xf numFmtId="164" fontId="1" fillId="0" borderId="33" xfId="0" applyNumberFormat="1" applyFont="1" applyFill="1" applyBorder="1"/>
    <xf numFmtId="49" fontId="1" fillId="0" borderId="34" xfId="0" applyNumberFormat="1" applyFont="1" applyFill="1" applyBorder="1" applyAlignment="1">
      <alignment horizontal="center" vertical="center" wrapText="1"/>
    </xf>
    <xf numFmtId="49" fontId="1" fillId="0" borderId="35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Border="1"/>
    <xf numFmtId="164" fontId="1" fillId="0" borderId="21" xfId="0" applyNumberFormat="1" applyFont="1" applyFill="1" applyBorder="1"/>
    <xf numFmtId="164" fontId="1" fillId="0" borderId="5" xfId="0" applyNumberFormat="1" applyFont="1" applyFill="1" applyBorder="1"/>
    <xf numFmtId="164" fontId="1" fillId="0" borderId="26" xfId="0" applyNumberFormat="1" applyFont="1" applyFill="1" applyBorder="1"/>
    <xf numFmtId="164" fontId="1" fillId="0" borderId="27" xfId="0" applyNumberFormat="1" applyFont="1" applyFill="1" applyBorder="1"/>
    <xf numFmtId="0" fontId="1" fillId="0" borderId="37" xfId="0" applyFont="1" applyFill="1" applyBorder="1"/>
    <xf numFmtId="164" fontId="1" fillId="0" borderId="37" xfId="0" applyNumberFormat="1" applyFont="1" applyFill="1" applyBorder="1"/>
    <xf numFmtId="164" fontId="1" fillId="0" borderId="9" xfId="0" applyNumberFormat="1" applyFont="1" applyFill="1" applyBorder="1"/>
    <xf numFmtId="0" fontId="5" fillId="0" borderId="4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164" fontId="1" fillId="0" borderId="38" xfId="0" applyNumberFormat="1" applyFont="1" applyFill="1" applyBorder="1"/>
    <xf numFmtId="164" fontId="1" fillId="0" borderId="28" xfId="0" applyNumberFormat="1" applyFont="1" applyFill="1" applyBorder="1"/>
    <xf numFmtId="164" fontId="7" fillId="0" borderId="28" xfId="0" applyNumberFormat="1" applyFont="1" applyFill="1" applyBorder="1"/>
    <xf numFmtId="164" fontId="1" fillId="0" borderId="29" xfId="0" applyNumberFormat="1" applyFont="1" applyFill="1" applyBorder="1"/>
    <xf numFmtId="164" fontId="1" fillId="0" borderId="34" xfId="0" applyNumberFormat="1" applyFont="1" applyFill="1" applyBorder="1"/>
    <xf numFmtId="164" fontId="1" fillId="0" borderId="35" xfId="0" applyNumberFormat="1" applyFont="1" applyFill="1" applyBorder="1"/>
    <xf numFmtId="164" fontId="1" fillId="0" borderId="36" xfId="0" applyNumberFormat="1" applyFont="1" applyFill="1" applyBorder="1"/>
    <xf numFmtId="164" fontId="7" fillId="0" borderId="39" xfId="0" applyNumberFormat="1" applyFont="1" applyFill="1" applyBorder="1"/>
    <xf numFmtId="164" fontId="7" fillId="0" borderId="40" xfId="0" applyNumberFormat="1" applyFont="1" applyFill="1" applyBorder="1"/>
    <xf numFmtId="164" fontId="2" fillId="2" borderId="35" xfId="0" quotePrefix="1" applyNumberFormat="1" applyFont="1" applyFill="1" applyBorder="1" applyAlignment="1">
      <alignment horizontal="right"/>
    </xf>
    <xf numFmtId="164" fontId="5" fillId="0" borderId="3" xfId="0" applyNumberFormat="1" applyFont="1" applyFill="1" applyBorder="1"/>
    <xf numFmtId="164" fontId="4" fillId="0" borderId="3" xfId="0" applyNumberFormat="1" applyFont="1" applyFill="1" applyBorder="1"/>
    <xf numFmtId="164" fontId="1" fillId="0" borderId="19" xfId="0" applyNumberFormat="1" applyFont="1" applyFill="1" applyBorder="1"/>
    <xf numFmtId="164" fontId="1" fillId="0" borderId="3" xfId="0" applyNumberFormat="1" applyFont="1" applyFill="1" applyBorder="1"/>
    <xf numFmtId="0" fontId="6" fillId="0" borderId="0" xfId="0" applyFont="1" applyAlignment="1">
      <alignment horizontal="center"/>
    </xf>
    <xf numFmtId="49" fontId="4" fillId="0" borderId="10" xfId="0" applyNumberFormat="1" applyFont="1" applyBorder="1" applyAlignment="1">
      <alignment horizontal="center" vertical="center" wrapText="1"/>
    </xf>
    <xf numFmtId="164" fontId="2" fillId="0" borderId="35" xfId="0" applyNumberFormat="1" applyFont="1" applyFill="1" applyBorder="1"/>
    <xf numFmtId="164" fontId="2" fillId="0" borderId="36" xfId="0" applyNumberFormat="1" applyFont="1" applyFill="1" applyBorder="1"/>
    <xf numFmtId="164" fontId="10" fillId="0" borderId="1" xfId="0" applyNumberFormat="1" applyFont="1" applyFill="1" applyBorder="1"/>
    <xf numFmtId="0" fontId="11" fillId="0" borderId="0" xfId="0" applyFont="1" applyFill="1" applyAlignment="1"/>
    <xf numFmtId="164" fontId="2" fillId="0" borderId="1" xfId="0" applyNumberFormat="1" applyFont="1" applyBorder="1"/>
    <xf numFmtId="2" fontId="7" fillId="0" borderId="39" xfId="0" applyNumberFormat="1" applyFont="1" applyFill="1" applyBorder="1"/>
    <xf numFmtId="1" fontId="1" fillId="0" borderId="2" xfId="0" applyNumberFormat="1" applyFont="1" applyFill="1" applyBorder="1"/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9" fontId="4" fillId="0" borderId="23" xfId="0" applyNumberFormat="1" applyFont="1" applyFill="1" applyBorder="1" applyAlignment="1">
      <alignment horizontal="center" vertical="center" wrapText="1"/>
    </xf>
    <xf numFmtId="49" fontId="4" fillId="0" borderId="24" xfId="0" applyNumberFormat="1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49" fontId="2" fillId="0" borderId="28" xfId="0" applyNumberFormat="1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9" fontId="2" fillId="0" borderId="30" xfId="0" applyNumberFormat="1" applyFont="1" applyFill="1" applyBorder="1" applyAlignment="1">
      <alignment horizontal="left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6"/>
  <sheetViews>
    <sheetView tabSelected="1" topLeftCell="A16" zoomScaleNormal="100" workbookViewId="0">
      <selection activeCell="C46" sqref="C46"/>
    </sheetView>
  </sheetViews>
  <sheetFormatPr defaultColWidth="9.140625" defaultRowHeight="12.75"/>
  <cols>
    <col min="1" max="1" width="5.140625" style="10" customWidth="1"/>
    <col min="2" max="2" width="9.140625" style="10"/>
    <col min="3" max="3" width="25.5703125" style="10" customWidth="1"/>
    <col min="4" max="5" width="13.5703125" style="10" customWidth="1"/>
    <col min="6" max="6" width="13.85546875" style="10" customWidth="1"/>
    <col min="7" max="10" width="14.85546875" style="10" customWidth="1"/>
    <col min="11" max="12" width="14.28515625" style="10" customWidth="1"/>
    <col min="13" max="13" width="14.140625" style="10" customWidth="1"/>
    <col min="14" max="14" width="15.28515625" style="10" customWidth="1"/>
    <col min="15" max="15" width="10.28515625" style="10" customWidth="1"/>
    <col min="16" max="16" width="12.85546875" style="10" customWidth="1"/>
    <col min="17" max="17" width="10.28515625" style="10" customWidth="1"/>
    <col min="18" max="16384" width="9.140625" style="10"/>
  </cols>
  <sheetData>
    <row r="1" spans="1:18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O1" s="12" t="s">
        <v>26</v>
      </c>
      <c r="P1" s="12"/>
    </row>
    <row r="2" spans="1:18" ht="20.25">
      <c r="A2" s="90" t="s">
        <v>30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56"/>
    </row>
    <row r="3" spans="1:18" ht="20.25">
      <c r="A3" s="90" t="s">
        <v>24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56"/>
    </row>
    <row r="4" spans="1:18" ht="16.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O4" s="12"/>
      <c r="P4" s="12"/>
    </row>
    <row r="5" spans="1:18" ht="18" customHeight="1" thickBot="1">
      <c r="A5" s="75" t="s">
        <v>0</v>
      </c>
      <c r="B5" s="75" t="s">
        <v>1</v>
      </c>
      <c r="C5" s="76"/>
      <c r="D5" s="75" t="s">
        <v>37</v>
      </c>
      <c r="E5" s="76"/>
      <c r="F5" s="94"/>
      <c r="G5" s="91" t="s">
        <v>41</v>
      </c>
      <c r="H5" s="91"/>
      <c r="I5" s="91"/>
      <c r="J5" s="88" t="s">
        <v>25</v>
      </c>
      <c r="K5" s="91"/>
      <c r="L5" s="89"/>
      <c r="M5" s="96" t="s">
        <v>35</v>
      </c>
      <c r="N5" s="99" t="s">
        <v>44</v>
      </c>
      <c r="O5" s="81" t="s">
        <v>27</v>
      </c>
      <c r="P5" s="68" t="s">
        <v>45</v>
      </c>
      <c r="Q5" s="65" t="s">
        <v>36</v>
      </c>
      <c r="R5" s="11"/>
    </row>
    <row r="6" spans="1:18" ht="15" customHeight="1" thickBot="1">
      <c r="A6" s="77"/>
      <c r="B6" s="77"/>
      <c r="C6" s="78"/>
      <c r="D6" s="75" t="s">
        <v>38</v>
      </c>
      <c r="E6" s="88" t="s">
        <v>21</v>
      </c>
      <c r="F6" s="89"/>
      <c r="G6" s="94" t="s">
        <v>39</v>
      </c>
      <c r="H6" s="88" t="s">
        <v>21</v>
      </c>
      <c r="I6" s="91"/>
      <c r="J6" s="92" t="s">
        <v>22</v>
      </c>
      <c r="K6" s="88" t="s">
        <v>21</v>
      </c>
      <c r="L6" s="89"/>
      <c r="M6" s="97"/>
      <c r="N6" s="100"/>
      <c r="O6" s="82"/>
      <c r="P6" s="69"/>
      <c r="Q6" s="66"/>
    </row>
    <row r="7" spans="1:18" ht="48" customHeight="1" thickBot="1">
      <c r="A7" s="79"/>
      <c r="B7" s="79"/>
      <c r="C7" s="80"/>
      <c r="D7" s="79"/>
      <c r="E7" s="2" t="s">
        <v>20</v>
      </c>
      <c r="F7" s="25" t="s">
        <v>23</v>
      </c>
      <c r="G7" s="95"/>
      <c r="H7" s="2" t="s">
        <v>42</v>
      </c>
      <c r="I7" s="57" t="s">
        <v>43</v>
      </c>
      <c r="J7" s="93"/>
      <c r="K7" s="2" t="s">
        <v>20</v>
      </c>
      <c r="L7" s="25" t="s">
        <v>23</v>
      </c>
      <c r="M7" s="98"/>
      <c r="N7" s="101"/>
      <c r="O7" s="83"/>
      <c r="P7" s="70"/>
      <c r="Q7" s="67"/>
    </row>
    <row r="8" spans="1:18" ht="18.75" customHeight="1" thickBot="1">
      <c r="A8" s="4">
        <v>1</v>
      </c>
      <c r="B8" s="72">
        <v>2</v>
      </c>
      <c r="C8" s="73"/>
      <c r="D8" s="23">
        <v>3</v>
      </c>
      <c r="E8" s="3">
        <v>4</v>
      </c>
      <c r="F8" s="3">
        <v>5</v>
      </c>
      <c r="G8" s="24">
        <v>6</v>
      </c>
      <c r="H8" s="3">
        <v>7</v>
      </c>
      <c r="I8" s="24">
        <v>8</v>
      </c>
      <c r="J8" s="3" t="s">
        <v>31</v>
      </c>
      <c r="K8" s="24" t="s">
        <v>32</v>
      </c>
      <c r="L8" s="3" t="s">
        <v>33</v>
      </c>
      <c r="M8" s="40">
        <v>12</v>
      </c>
      <c r="N8" s="5">
        <v>13</v>
      </c>
      <c r="O8" s="18">
        <v>14</v>
      </c>
      <c r="P8" s="5">
        <v>15</v>
      </c>
      <c r="Q8" s="5">
        <v>16</v>
      </c>
    </row>
    <row r="9" spans="1:18" ht="24" hidden="1" customHeight="1" thickBot="1">
      <c r="A9" s="6"/>
      <c r="B9" s="20"/>
      <c r="C9" s="6"/>
      <c r="D9" s="26"/>
      <c r="E9" s="7"/>
      <c r="F9" s="27"/>
      <c r="G9" s="8"/>
      <c r="H9" s="8"/>
      <c r="I9" s="9"/>
      <c r="J9" s="41"/>
      <c r="K9" s="9"/>
      <c r="L9" s="27"/>
      <c r="M9" s="21"/>
      <c r="N9" s="21"/>
      <c r="O9" s="21"/>
      <c r="P9" s="21"/>
      <c r="Q9" s="22"/>
    </row>
    <row r="10" spans="1:18" s="17" customFormat="1" ht="23.25" customHeight="1" thickBot="1">
      <c r="A10" s="30" t="s">
        <v>2</v>
      </c>
      <c r="B10" s="74" t="s">
        <v>29</v>
      </c>
      <c r="C10" s="74"/>
      <c r="D10" s="33">
        <f>E10+F10</f>
        <v>1159373.7</v>
      </c>
      <c r="E10" s="34">
        <v>927105.8</v>
      </c>
      <c r="F10" s="54">
        <v>232267.9</v>
      </c>
      <c r="G10" s="33">
        <f>H10+I10</f>
        <v>1243894.0830000001</v>
      </c>
      <c r="H10" s="34">
        <v>970059.33</v>
      </c>
      <c r="I10" s="54">
        <v>273834.75300000003</v>
      </c>
      <c r="J10" s="42">
        <f t="shared" ref="J10:J14" si="0">SUM(K10:L10)</f>
        <v>84520.382999999943</v>
      </c>
      <c r="K10" s="15">
        <f>H10-E10</f>
        <v>42953.529999999912</v>
      </c>
      <c r="L10" s="35">
        <f t="shared" ref="K10:L14" si="1">I10-F10</f>
        <v>41566.853000000032</v>
      </c>
      <c r="M10" s="43">
        <f>(G10+D10)/2</f>
        <v>1201633.8914999999</v>
      </c>
      <c r="N10" s="46">
        <v>33140.182999999997</v>
      </c>
      <c r="O10" s="44">
        <f>N10*100/M10</f>
        <v>2.7579267890514556</v>
      </c>
      <c r="P10" s="62">
        <v>137161.228</v>
      </c>
      <c r="Q10" s="49">
        <f>I10/P10</f>
        <v>1.9964443085913464</v>
      </c>
    </row>
    <row r="11" spans="1:18" s="17" customFormat="1" ht="23.25" customHeight="1" thickBot="1">
      <c r="A11" s="31" t="s">
        <v>3</v>
      </c>
      <c r="B11" s="71" t="s">
        <v>5</v>
      </c>
      <c r="C11" s="71"/>
      <c r="D11" s="33">
        <f t="shared" ref="D11:D20" si="2">E11+F11</f>
        <v>3412</v>
      </c>
      <c r="E11" s="15">
        <v>3411.8</v>
      </c>
      <c r="F11" s="37">
        <v>0.2</v>
      </c>
      <c r="G11" s="33">
        <f t="shared" ref="G11:G20" si="3">H11+I11</f>
        <v>3412.0320000000002</v>
      </c>
      <c r="H11" s="15">
        <v>3411.7620000000002</v>
      </c>
      <c r="I11" s="37">
        <v>0.27</v>
      </c>
      <c r="J11" s="42">
        <f t="shared" si="0"/>
        <v>3.1999999999989093E-2</v>
      </c>
      <c r="K11" s="15">
        <f t="shared" si="1"/>
        <v>-3.8000000000010914E-2</v>
      </c>
      <c r="L11" s="28">
        <f t="shared" si="1"/>
        <v>7.0000000000000007E-2</v>
      </c>
      <c r="M11" s="43">
        <f t="shared" ref="M11:M17" si="4">(G11+D11)/2</f>
        <v>3412.0160000000001</v>
      </c>
      <c r="N11" s="47">
        <v>-20.047000000000001</v>
      </c>
      <c r="O11" s="44">
        <f t="shared" ref="O11:O14" si="5">N11*100/M11</f>
        <v>-0.58754120730969606</v>
      </c>
      <c r="P11" s="51">
        <v>264.30399999999997</v>
      </c>
      <c r="Q11" s="49">
        <f>I11/P11</f>
        <v>1.021550941340275E-3</v>
      </c>
    </row>
    <row r="12" spans="1:18" s="17" customFormat="1" ht="23.25" customHeight="1" thickBot="1">
      <c r="A12" s="31" t="s">
        <v>47</v>
      </c>
      <c r="B12" s="71" t="s">
        <v>4</v>
      </c>
      <c r="C12" s="71"/>
      <c r="D12" s="33">
        <f t="shared" si="2"/>
        <v>5865.2000000000007</v>
      </c>
      <c r="E12" s="16">
        <v>4138.6000000000004</v>
      </c>
      <c r="F12" s="38">
        <v>1726.6</v>
      </c>
      <c r="G12" s="33">
        <v>5351.5</v>
      </c>
      <c r="H12" s="16">
        <v>4041.2</v>
      </c>
      <c r="I12" s="38">
        <f>G12-H12</f>
        <v>1310.3000000000002</v>
      </c>
      <c r="J12" s="42">
        <f t="shared" si="0"/>
        <v>-513.70000000000027</v>
      </c>
      <c r="K12" s="15">
        <f t="shared" si="1"/>
        <v>-97.400000000000546</v>
      </c>
      <c r="L12" s="35">
        <f t="shared" si="1"/>
        <v>-416.29999999999973</v>
      </c>
      <c r="M12" s="43">
        <f t="shared" si="4"/>
        <v>5608.35</v>
      </c>
      <c r="N12" s="47">
        <v>-1574.8</v>
      </c>
      <c r="O12" s="44">
        <f t="shared" si="5"/>
        <v>-28.079559941872386</v>
      </c>
      <c r="P12" s="58">
        <v>867.9</v>
      </c>
      <c r="Q12" s="49">
        <f t="shared" ref="Q12:Q20" si="6">I12/P12</f>
        <v>1.5097361447171336</v>
      </c>
    </row>
    <row r="13" spans="1:18" s="17" customFormat="1" ht="23.25" customHeight="1" thickBot="1">
      <c r="A13" s="31" t="s">
        <v>6</v>
      </c>
      <c r="B13" s="71" t="s">
        <v>7</v>
      </c>
      <c r="C13" s="71"/>
      <c r="D13" s="33">
        <f t="shared" si="2"/>
        <v>13192.5</v>
      </c>
      <c r="E13" s="16">
        <v>10142.5</v>
      </c>
      <c r="F13" s="38">
        <v>3050</v>
      </c>
      <c r="G13" s="33">
        <f t="shared" si="3"/>
        <v>28707.226999999999</v>
      </c>
      <c r="H13" s="16">
        <v>25954.170999999998</v>
      </c>
      <c r="I13" s="38">
        <v>2753.056</v>
      </c>
      <c r="J13" s="42">
        <f t="shared" si="0"/>
        <v>15514.726999999999</v>
      </c>
      <c r="K13" s="15">
        <f t="shared" si="1"/>
        <v>15811.670999999998</v>
      </c>
      <c r="L13" s="35">
        <f t="shared" si="1"/>
        <v>-296.94399999999996</v>
      </c>
      <c r="M13" s="43">
        <f t="shared" si="4"/>
        <v>20949.863499999999</v>
      </c>
      <c r="N13" s="47">
        <v>93.376000000000005</v>
      </c>
      <c r="O13" s="44">
        <f t="shared" si="5"/>
        <v>0.44571173458958341</v>
      </c>
      <c r="P13" s="58">
        <v>1048.5740000000001</v>
      </c>
      <c r="Q13" s="49">
        <f t="shared" si="6"/>
        <v>2.6255238066173678</v>
      </c>
    </row>
    <row r="14" spans="1:18" s="17" customFormat="1" ht="23.25" customHeight="1" thickBot="1">
      <c r="A14" s="31" t="s">
        <v>8</v>
      </c>
      <c r="B14" s="71" t="s">
        <v>17</v>
      </c>
      <c r="C14" s="71"/>
      <c r="D14" s="33">
        <f t="shared" si="2"/>
        <v>27118.800000000003</v>
      </c>
      <c r="E14" s="16">
        <v>15570.6</v>
      </c>
      <c r="F14" s="38">
        <v>11548.2</v>
      </c>
      <c r="G14" s="33">
        <v>25006.3</v>
      </c>
      <c r="H14" s="16">
        <v>14256.9</v>
      </c>
      <c r="I14" s="38">
        <f>G14-H14</f>
        <v>10749.4</v>
      </c>
      <c r="J14" s="42">
        <f t="shared" si="0"/>
        <v>-2112.5000000000018</v>
      </c>
      <c r="K14" s="15">
        <f t="shared" si="1"/>
        <v>-1313.7000000000007</v>
      </c>
      <c r="L14" s="35">
        <f t="shared" si="1"/>
        <v>-798.80000000000109</v>
      </c>
      <c r="M14" s="43">
        <f t="shared" si="4"/>
        <v>26062.550000000003</v>
      </c>
      <c r="N14" s="47">
        <v>-2065.4</v>
      </c>
      <c r="O14" s="44">
        <f t="shared" si="5"/>
        <v>-7.9247809596528347</v>
      </c>
      <c r="P14" s="58">
        <v>5677.1</v>
      </c>
      <c r="Q14" s="49">
        <f t="shared" si="6"/>
        <v>1.8934667347765584</v>
      </c>
    </row>
    <row r="15" spans="1:18" s="17" customFormat="1" ht="23.25" customHeight="1" thickBot="1">
      <c r="A15" s="31" t="s">
        <v>10</v>
      </c>
      <c r="B15" s="71" t="s">
        <v>13</v>
      </c>
      <c r="C15" s="71"/>
      <c r="D15" s="33">
        <f t="shared" si="2"/>
        <v>2613.6</v>
      </c>
      <c r="E15" s="16">
        <v>0.1</v>
      </c>
      <c r="F15" s="37">
        <v>2613.5</v>
      </c>
      <c r="G15" s="33">
        <f t="shared" si="3"/>
        <v>2503.8049999999998</v>
      </c>
      <c r="H15" s="16">
        <v>5.8000000000000003E-2</v>
      </c>
      <c r="I15" s="38">
        <v>2503.7469999999998</v>
      </c>
      <c r="J15" s="42">
        <f>SUM(K15:L15)</f>
        <v>-109.79500000000016</v>
      </c>
      <c r="K15" s="64">
        <f t="shared" ref="K15:L17" si="7">H15-E15</f>
        <v>-4.2000000000000003E-2</v>
      </c>
      <c r="L15" s="35">
        <f t="shared" si="7"/>
        <v>-109.75300000000016</v>
      </c>
      <c r="M15" s="43">
        <f t="shared" si="4"/>
        <v>2558.7024999999999</v>
      </c>
      <c r="N15" s="47">
        <v>46.753</v>
      </c>
      <c r="O15" s="44">
        <f>N15*100/M15</f>
        <v>1.827215160809043</v>
      </c>
      <c r="P15" s="58">
        <v>2442.5479999999998</v>
      </c>
      <c r="Q15" s="63">
        <f t="shared" si="6"/>
        <v>1.0250553929748771</v>
      </c>
    </row>
    <row r="16" spans="1:18" s="17" customFormat="1" ht="23.25" customHeight="1" thickBot="1">
      <c r="A16" s="31" t="s">
        <v>12</v>
      </c>
      <c r="B16" s="71" t="s">
        <v>18</v>
      </c>
      <c r="C16" s="71"/>
      <c r="D16" s="33">
        <f t="shared" si="2"/>
        <v>102974.9</v>
      </c>
      <c r="E16" s="16">
        <v>101321.4</v>
      </c>
      <c r="F16" s="38">
        <v>1653.5</v>
      </c>
      <c r="G16" s="33">
        <f t="shared" si="3"/>
        <v>103978.43699999999</v>
      </c>
      <c r="H16" s="16">
        <v>101850.20699999999</v>
      </c>
      <c r="I16" s="38">
        <v>2128.23</v>
      </c>
      <c r="J16" s="42">
        <f>SUM(K16:L16)</f>
        <v>1003.5370000000007</v>
      </c>
      <c r="K16" s="15">
        <f t="shared" si="7"/>
        <v>528.8070000000007</v>
      </c>
      <c r="L16" s="35">
        <f t="shared" si="7"/>
        <v>474.73</v>
      </c>
      <c r="M16" s="43">
        <f t="shared" si="4"/>
        <v>103476.6685</v>
      </c>
      <c r="N16" s="47">
        <v>1003.506</v>
      </c>
      <c r="O16" s="44">
        <f>N16*100/M16</f>
        <v>0.96978962943709379</v>
      </c>
      <c r="P16" s="58">
        <v>93.441000000000003</v>
      </c>
      <c r="Q16" s="49">
        <f t="shared" si="6"/>
        <v>22.776190323305617</v>
      </c>
    </row>
    <row r="17" spans="1:17" s="17" customFormat="1" ht="30.75" customHeight="1" thickBot="1">
      <c r="A17" s="31" t="s">
        <v>14</v>
      </c>
      <c r="B17" s="71" t="s">
        <v>9</v>
      </c>
      <c r="C17" s="71"/>
      <c r="D17" s="33">
        <f t="shared" si="2"/>
        <v>208812.6</v>
      </c>
      <c r="E17" s="16">
        <v>11783.1</v>
      </c>
      <c r="F17" s="38">
        <v>197029.5</v>
      </c>
      <c r="G17" s="33">
        <f t="shared" si="3"/>
        <v>197207.58500000002</v>
      </c>
      <c r="H17" s="16">
        <v>12513.404</v>
      </c>
      <c r="I17" s="38">
        <v>184694.18100000001</v>
      </c>
      <c r="J17" s="42">
        <f>SUM(K17:L17)</f>
        <v>-11605.014999999989</v>
      </c>
      <c r="K17" s="15">
        <f t="shared" si="7"/>
        <v>730.30400000000009</v>
      </c>
      <c r="L17" s="35">
        <f t="shared" si="7"/>
        <v>-12335.318999999989</v>
      </c>
      <c r="M17" s="43">
        <f t="shared" si="4"/>
        <v>203010.09250000003</v>
      </c>
      <c r="N17" s="47">
        <v>2075.6329999999998</v>
      </c>
      <c r="O17" s="43">
        <f>N17*100/M17</f>
        <v>1.0224284785250268</v>
      </c>
      <c r="P17" s="58">
        <v>19836.643</v>
      </c>
      <c r="Q17" s="49">
        <f>I17/P17</f>
        <v>9.3107579241104457</v>
      </c>
    </row>
    <row r="18" spans="1:17" s="17" customFormat="1" ht="23.25" customHeight="1" thickBot="1">
      <c r="A18" s="31" t="s">
        <v>15</v>
      </c>
      <c r="B18" s="87" t="s">
        <v>11</v>
      </c>
      <c r="C18" s="87"/>
      <c r="D18" s="33">
        <f t="shared" si="2"/>
        <v>374508.4</v>
      </c>
      <c r="E18" s="16">
        <v>249947.5</v>
      </c>
      <c r="F18" s="39">
        <v>124560.9</v>
      </c>
      <c r="G18" s="33">
        <f t="shared" si="3"/>
        <v>364720.56800000003</v>
      </c>
      <c r="H18" s="16">
        <v>237463.94500000001</v>
      </c>
      <c r="I18" s="39">
        <v>127256.62300000001</v>
      </c>
      <c r="J18" s="29">
        <f>SUM(K18:L18)</f>
        <v>-9787.8319999999803</v>
      </c>
      <c r="K18" s="16">
        <f t="shared" ref="K18:L19" si="8">H18-E18</f>
        <v>-12483.554999999993</v>
      </c>
      <c r="L18" s="36">
        <f t="shared" si="8"/>
        <v>2695.7230000000127</v>
      </c>
      <c r="M18" s="45">
        <f>(G18+D18)/2</f>
        <v>369614.48400000005</v>
      </c>
      <c r="N18" s="48">
        <v>9387.393</v>
      </c>
      <c r="O18" s="45">
        <f>N18*100/M18</f>
        <v>2.5397795287697651</v>
      </c>
      <c r="P18" s="59">
        <v>68860.463000000003</v>
      </c>
      <c r="Q18" s="50">
        <f t="shared" si="6"/>
        <v>1.8480361219761186</v>
      </c>
    </row>
    <row r="19" spans="1:17" s="17" customFormat="1" ht="23.25" customHeight="1" thickBot="1">
      <c r="A19" s="31" t="s">
        <v>16</v>
      </c>
      <c r="B19" s="71" t="s">
        <v>28</v>
      </c>
      <c r="C19" s="71"/>
      <c r="D19" s="33">
        <f t="shared" si="2"/>
        <v>3372</v>
      </c>
      <c r="E19" s="60">
        <v>1852.8</v>
      </c>
      <c r="F19" s="19">
        <v>1519.2</v>
      </c>
      <c r="G19" s="33">
        <f>H19+I19</f>
        <v>4688.6730000000007</v>
      </c>
      <c r="H19" s="60">
        <v>1705.63</v>
      </c>
      <c r="I19" s="19">
        <v>2983.0430000000001</v>
      </c>
      <c r="J19" s="29">
        <f>SUM(K19:L19)</f>
        <v>1316.6730000000002</v>
      </c>
      <c r="K19" s="16">
        <f t="shared" si="8"/>
        <v>-147.16999999999985</v>
      </c>
      <c r="L19" s="36">
        <f t="shared" si="8"/>
        <v>1463.8430000000001</v>
      </c>
      <c r="M19" s="45">
        <f>(G19+D19)/2</f>
        <v>4030.3365000000003</v>
      </c>
      <c r="N19" s="47">
        <v>-1101</v>
      </c>
      <c r="O19" s="45">
        <f t="shared" ref="O19" si="9">N19*100/M19</f>
        <v>-27.317818251652184</v>
      </c>
      <c r="P19" s="58">
        <v>6997.9930000000004</v>
      </c>
      <c r="Q19" s="50">
        <f t="shared" si="6"/>
        <v>0.4262712180478031</v>
      </c>
    </row>
    <row r="20" spans="1:17" ht="23.45" customHeight="1" thickBot="1">
      <c r="A20" s="84" t="s">
        <v>19</v>
      </c>
      <c r="B20" s="85"/>
      <c r="C20" s="86"/>
      <c r="D20" s="55">
        <f t="shared" si="2"/>
        <v>1901243.7000000002</v>
      </c>
      <c r="E20" s="32">
        <f>E10+E11++E12+E13+E14+E15+E16+E17+E18+E19</f>
        <v>1325274.2000000002</v>
      </c>
      <c r="F20" s="32">
        <f>F10+F11++F12+F13+F14+F15+F16+F17+F18+F19</f>
        <v>575969.5</v>
      </c>
      <c r="G20" s="55">
        <f t="shared" si="3"/>
        <v>1979470.21</v>
      </c>
      <c r="H20" s="32">
        <f>H10+H11++H12+H13+H14+H15+H16+H17+H18+H19</f>
        <v>1371256.6069999998</v>
      </c>
      <c r="I20" s="32">
        <f>I10+I11++I12+I13+I14+I15+I16+I17+I18+I19</f>
        <v>608213.603</v>
      </c>
      <c r="J20" s="32">
        <f>SUM(J10:J19)</f>
        <v>78226.50999999998</v>
      </c>
      <c r="K20" s="32">
        <f>SUM(K10:K19)</f>
        <v>45982.406999999919</v>
      </c>
      <c r="L20" s="32">
        <f>SUM(L10:L19)</f>
        <v>32244.103000000054</v>
      </c>
      <c r="M20" s="32">
        <f>SUM(M10:M19)</f>
        <v>1940356.9549999998</v>
      </c>
      <c r="N20" s="32">
        <f>N10+N11++N12+N13+N14+N15+N16+N17+N18+N19</f>
        <v>40985.596999999994</v>
      </c>
      <c r="O20" s="53">
        <f>N20*100/M20</f>
        <v>2.1122709867576916</v>
      </c>
      <c r="P20" s="32">
        <f>P10+P11++P12+P13+P14+P15+P16+P17+P18+P19</f>
        <v>243250.19399999999</v>
      </c>
      <c r="Q20" s="52">
        <f t="shared" si="6"/>
        <v>2.5003622525374021</v>
      </c>
    </row>
    <row r="21" spans="1:17" ht="15.7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5" spans="1:17" s="13" customFormat="1" ht="24.75" customHeight="1">
      <c r="A25" s="14" t="s">
        <v>34</v>
      </c>
      <c r="B25" s="14"/>
      <c r="C25" s="61" t="s">
        <v>40</v>
      </c>
      <c r="D25" s="61"/>
      <c r="E25" s="61"/>
      <c r="F25" s="61"/>
      <c r="G25" s="61"/>
      <c r="H25" s="61" t="s">
        <v>46</v>
      </c>
      <c r="I25" s="61"/>
    </row>
    <row r="26" spans="1:17" s="13" customFormat="1" ht="15" customHeight="1">
      <c r="A26" s="14"/>
      <c r="B26" s="14"/>
      <c r="C26" s="14"/>
      <c r="D26" s="14"/>
      <c r="E26" s="14"/>
      <c r="F26" s="14"/>
      <c r="G26" s="14"/>
      <c r="H26" s="14"/>
      <c r="I26" s="14"/>
    </row>
    <row r="46" spans="3:3">
      <c r="C46" s="10" t="s">
        <v>48</v>
      </c>
    </row>
  </sheetData>
  <mergeCells count="30">
    <mergeCell ref="A2:O2"/>
    <mergeCell ref="A3:O3"/>
    <mergeCell ref="A5:A7"/>
    <mergeCell ref="J5:L5"/>
    <mergeCell ref="J6:J7"/>
    <mergeCell ref="K6:L6"/>
    <mergeCell ref="G5:I5"/>
    <mergeCell ref="G6:G7"/>
    <mergeCell ref="H6:I6"/>
    <mergeCell ref="M5:M7"/>
    <mergeCell ref="N5:N7"/>
    <mergeCell ref="D5:F5"/>
    <mergeCell ref="B12:C12"/>
    <mergeCell ref="E6:F6"/>
    <mergeCell ref="B16:C16"/>
    <mergeCell ref="B15:C15"/>
    <mergeCell ref="B14:C14"/>
    <mergeCell ref="B19:C19"/>
    <mergeCell ref="A20:C20"/>
    <mergeCell ref="B17:C17"/>
    <mergeCell ref="B18:C18"/>
    <mergeCell ref="B13:C13"/>
    <mergeCell ref="Q5:Q7"/>
    <mergeCell ref="P5:P7"/>
    <mergeCell ref="B11:C11"/>
    <mergeCell ref="B8:C8"/>
    <mergeCell ref="B10:C10"/>
    <mergeCell ref="B5:C7"/>
    <mergeCell ref="O5:O7"/>
    <mergeCell ref="D6:D7"/>
  </mergeCells>
  <phoneticPr fontId="0" type="noConversion"/>
  <pageMargins left="0.78740157480314965" right="0.39370078740157483" top="0.98425196850393704" bottom="0.98425196850393704" header="0.51181102362204722" footer="0.51181102362204722"/>
  <pageSetup paperSize="9" scale="53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7" sqref="F27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sberzoi</cp:lastModifiedBy>
  <cp:lastPrinted>2019-07-18T11:13:10Z</cp:lastPrinted>
  <dcterms:created xsi:type="dcterms:W3CDTF">1996-10-08T23:32:33Z</dcterms:created>
  <dcterms:modified xsi:type="dcterms:W3CDTF">2019-07-18T12:30:22Z</dcterms:modified>
</cp:coreProperties>
</file>