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50" yWindow="4365" windowWidth="19995" windowHeight="3420" tabRatio="749"/>
  </bookViews>
  <sheets>
    <sheet name="Лист3" sheetId="3" r:id="rId1"/>
  </sheets>
  <definedNames>
    <definedName name="_xlnm.Print_Area" localSheetId="0">Лист3!$A$1:$P$114</definedName>
  </definedNames>
  <calcPr calcId="125725"/>
</workbook>
</file>

<file path=xl/calcChain.xml><?xml version="1.0" encoding="utf-8"?>
<calcChain xmlns="http://schemas.openxmlformats.org/spreadsheetml/2006/main">
  <c r="M71" i="3"/>
  <c r="C71"/>
  <c r="E71"/>
  <c r="D71"/>
  <c r="G71"/>
  <c r="F71"/>
  <c r="H19" l="1"/>
  <c r="H25"/>
  <c r="H88" l="1"/>
  <c r="H87"/>
  <c r="H86"/>
  <c r="H85"/>
  <c r="H84"/>
  <c r="H83"/>
  <c r="H82"/>
  <c r="H81"/>
  <c r="H80"/>
  <c r="H79"/>
  <c r="H78"/>
  <c r="H77"/>
  <c r="H76"/>
  <c r="H75"/>
  <c r="H74"/>
  <c r="H73"/>
  <c r="H72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0"/>
  <c r="H38"/>
  <c r="H37"/>
  <c r="H36"/>
  <c r="H34"/>
  <c r="H33"/>
  <c r="H32"/>
  <c r="H31"/>
  <c r="H30"/>
  <c r="H11"/>
  <c r="H27"/>
  <c r="P27" s="1"/>
  <c r="H26"/>
  <c r="H24"/>
  <c r="H23"/>
  <c r="H22"/>
  <c r="H21"/>
  <c r="H20"/>
  <c r="H18"/>
  <c r="H17"/>
  <c r="H16"/>
  <c r="H15"/>
  <c r="H14"/>
  <c r="H13"/>
  <c r="H28"/>
  <c r="E28"/>
  <c r="I28"/>
  <c r="L28"/>
  <c r="N28" s="1"/>
  <c r="J28"/>
  <c r="D29"/>
  <c r="L27"/>
  <c r="N27" s="1"/>
  <c r="J27"/>
  <c r="I27"/>
  <c r="I26"/>
  <c r="J26"/>
  <c r="K26"/>
  <c r="L26"/>
  <c r="N26" s="1"/>
  <c r="P26"/>
  <c r="O89"/>
  <c r="O70"/>
  <c r="O71" s="1"/>
  <c r="O41"/>
  <c r="M89"/>
  <c r="M70"/>
  <c r="M41"/>
  <c r="G89"/>
  <c r="F89"/>
  <c r="G70"/>
  <c r="F70"/>
  <c r="G41"/>
  <c r="F41"/>
  <c r="O35"/>
  <c r="M35"/>
  <c r="G35"/>
  <c r="F35"/>
  <c r="O29"/>
  <c r="M29"/>
  <c r="G29"/>
  <c r="F29"/>
  <c r="O12"/>
  <c r="M12"/>
  <c r="G12"/>
  <c r="K28" l="1"/>
  <c r="K27"/>
  <c r="H89"/>
  <c r="H70"/>
  <c r="O90"/>
  <c r="M90"/>
  <c r="H41"/>
  <c r="H29"/>
  <c r="G90"/>
  <c r="H35"/>
  <c r="E89"/>
  <c r="D89"/>
  <c r="C89"/>
  <c r="D70"/>
  <c r="C70"/>
  <c r="D41"/>
  <c r="C41"/>
  <c r="D35"/>
  <c r="C35"/>
  <c r="C29"/>
  <c r="E29" s="1"/>
  <c r="E12"/>
  <c r="D12"/>
  <c r="C12"/>
  <c r="E35" l="1"/>
  <c r="E41"/>
  <c r="E70"/>
  <c r="P20"/>
  <c r="D90" l="1"/>
  <c r="P33" l="1"/>
  <c r="J33"/>
  <c r="I33"/>
  <c r="L33"/>
  <c r="N33" s="1"/>
  <c r="C90" l="1"/>
  <c r="E90"/>
  <c r="K33"/>
  <c r="P15"/>
  <c r="I88" l="1"/>
  <c r="J88"/>
  <c r="I87"/>
  <c r="I86"/>
  <c r="L58"/>
  <c r="I34" l="1"/>
  <c r="L22" l="1"/>
  <c r="I85"/>
  <c r="I84"/>
  <c r="I83"/>
  <c r="I82"/>
  <c r="I81"/>
  <c r="I80"/>
  <c r="I79"/>
  <c r="I78"/>
  <c r="I77"/>
  <c r="I76"/>
  <c r="I75"/>
  <c r="I74"/>
  <c r="I73"/>
  <c r="I72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0"/>
  <c r="I39"/>
  <c r="I38"/>
  <c r="I37"/>
  <c r="I36"/>
  <c r="I32"/>
  <c r="I31"/>
  <c r="I30"/>
  <c r="I25"/>
  <c r="I24"/>
  <c r="I23"/>
  <c r="I22"/>
  <c r="I21"/>
  <c r="I20"/>
  <c r="I19"/>
  <c r="I18"/>
  <c r="I17"/>
  <c r="I16"/>
  <c r="I15"/>
  <c r="I14"/>
  <c r="I13"/>
  <c r="I11"/>
  <c r="L29" l="1"/>
  <c r="I29"/>
  <c r="I89"/>
  <c r="L88"/>
  <c r="L87"/>
  <c r="L86"/>
  <c r="L85"/>
  <c r="L84"/>
  <c r="L83"/>
  <c r="L82"/>
  <c r="L81"/>
  <c r="L80"/>
  <c r="L79"/>
  <c r="L78"/>
  <c r="L77"/>
  <c r="L76"/>
  <c r="L75"/>
  <c r="L74"/>
  <c r="L73"/>
  <c r="L72"/>
  <c r="L69"/>
  <c r="L68"/>
  <c r="L67"/>
  <c r="L66"/>
  <c r="L65"/>
  <c r="L64"/>
  <c r="L63"/>
  <c r="L62"/>
  <c r="L61"/>
  <c r="L60"/>
  <c r="L59"/>
  <c r="L57"/>
  <c r="L56"/>
  <c r="L55"/>
  <c r="L54"/>
  <c r="L53"/>
  <c r="L52"/>
  <c r="L51"/>
  <c r="L50"/>
  <c r="L49"/>
  <c r="N49" s="1"/>
  <c r="L48"/>
  <c r="L47"/>
  <c r="L46"/>
  <c r="L45"/>
  <c r="L44"/>
  <c r="L43"/>
  <c r="L42"/>
  <c r="L40"/>
  <c r="L39"/>
  <c r="L38"/>
  <c r="L37"/>
  <c r="L36"/>
  <c r="L34"/>
  <c r="L32"/>
  <c r="L31"/>
  <c r="L30"/>
  <c r="L25"/>
  <c r="L24"/>
  <c r="L23"/>
  <c r="L21"/>
  <c r="L20"/>
  <c r="L19"/>
  <c r="L18"/>
  <c r="L17"/>
  <c r="N17" s="1"/>
  <c r="L16"/>
  <c r="L15"/>
  <c r="L14"/>
  <c r="L13"/>
  <c r="L89" l="1"/>
  <c r="L11"/>
  <c r="N11" s="1"/>
  <c r="N88"/>
  <c r="N87"/>
  <c r="J87"/>
  <c r="P87"/>
  <c r="N86"/>
  <c r="J86"/>
  <c r="P86"/>
  <c r="N85"/>
  <c r="J85"/>
  <c r="P85"/>
  <c r="N84"/>
  <c r="J84"/>
  <c r="P84"/>
  <c r="N83"/>
  <c r="J83"/>
  <c r="P83"/>
  <c r="N82"/>
  <c r="J82"/>
  <c r="P82"/>
  <c r="N81"/>
  <c r="J81"/>
  <c r="P81"/>
  <c r="N80"/>
  <c r="J80"/>
  <c r="P80"/>
  <c r="N79"/>
  <c r="J79"/>
  <c r="P79"/>
  <c r="N78"/>
  <c r="J78"/>
  <c r="P78"/>
  <c r="N77"/>
  <c r="J77"/>
  <c r="P77"/>
  <c r="N76"/>
  <c r="J76"/>
  <c r="P76"/>
  <c r="N75"/>
  <c r="J75"/>
  <c r="P75"/>
  <c r="N74"/>
  <c r="J74"/>
  <c r="P74"/>
  <c r="N73"/>
  <c r="J73"/>
  <c r="P73"/>
  <c r="N72"/>
  <c r="J72"/>
  <c r="P72"/>
  <c r="N69"/>
  <c r="J69"/>
  <c r="P69"/>
  <c r="N68"/>
  <c r="J68"/>
  <c r="P68"/>
  <c r="N67"/>
  <c r="J67"/>
  <c r="P67"/>
  <c r="N66"/>
  <c r="J66"/>
  <c r="P66"/>
  <c r="N65"/>
  <c r="J65"/>
  <c r="P65"/>
  <c r="N64"/>
  <c r="J64"/>
  <c r="P64"/>
  <c r="N63"/>
  <c r="J63"/>
  <c r="P63"/>
  <c r="N62"/>
  <c r="J62"/>
  <c r="P62"/>
  <c r="N61"/>
  <c r="J61"/>
  <c r="P61"/>
  <c r="N60"/>
  <c r="J60"/>
  <c r="P60"/>
  <c r="N59"/>
  <c r="J59"/>
  <c r="P59"/>
  <c r="N58"/>
  <c r="J58"/>
  <c r="P58"/>
  <c r="N57"/>
  <c r="J57"/>
  <c r="P57"/>
  <c r="N56"/>
  <c r="J56"/>
  <c r="P56"/>
  <c r="N55"/>
  <c r="J55"/>
  <c r="P55"/>
  <c r="N54"/>
  <c r="J54"/>
  <c r="P54"/>
  <c r="N53"/>
  <c r="J53"/>
  <c r="P53"/>
  <c r="N52"/>
  <c r="J52"/>
  <c r="P52"/>
  <c r="N51"/>
  <c r="J51"/>
  <c r="P51"/>
  <c r="N50"/>
  <c r="J50"/>
  <c r="P50"/>
  <c r="J49"/>
  <c r="P49"/>
  <c r="N48"/>
  <c r="J48"/>
  <c r="P48"/>
  <c r="N47"/>
  <c r="J47"/>
  <c r="P47"/>
  <c r="N46"/>
  <c r="J46"/>
  <c r="P46"/>
  <c r="N45"/>
  <c r="N44"/>
  <c r="J44"/>
  <c r="P44"/>
  <c r="N43"/>
  <c r="J43"/>
  <c r="P43"/>
  <c r="N42"/>
  <c r="J42"/>
  <c r="N40"/>
  <c r="J40"/>
  <c r="N39"/>
  <c r="J39"/>
  <c r="P39"/>
  <c r="N38"/>
  <c r="J38"/>
  <c r="P38"/>
  <c r="N37"/>
  <c r="J37"/>
  <c r="P37"/>
  <c r="N36"/>
  <c r="J36"/>
  <c r="N34"/>
  <c r="J34"/>
  <c r="N32"/>
  <c r="J32"/>
  <c r="P32"/>
  <c r="N31"/>
  <c r="J31"/>
  <c r="N30"/>
  <c r="J30"/>
  <c r="P30"/>
  <c r="N25"/>
  <c r="J25"/>
  <c r="N24"/>
  <c r="J24"/>
  <c r="N23"/>
  <c r="J23"/>
  <c r="P23"/>
  <c r="N22"/>
  <c r="J22"/>
  <c r="N21"/>
  <c r="J21"/>
  <c r="P21"/>
  <c r="N20"/>
  <c r="J20"/>
  <c r="N19"/>
  <c r="J19"/>
  <c r="P19"/>
  <c r="N18"/>
  <c r="J18"/>
  <c r="J17"/>
  <c r="P17"/>
  <c r="N16"/>
  <c r="J16"/>
  <c r="N15"/>
  <c r="J15"/>
  <c r="N14"/>
  <c r="J14"/>
  <c r="N13"/>
  <c r="J13"/>
  <c r="P13"/>
  <c r="J11"/>
  <c r="J10"/>
  <c r="J12" l="1"/>
  <c r="K38"/>
  <c r="K18"/>
  <c r="P18"/>
  <c r="K14"/>
  <c r="P14"/>
  <c r="K25"/>
  <c r="P25"/>
  <c r="P28"/>
  <c r="K40"/>
  <c r="P40"/>
  <c r="K42"/>
  <c r="P42"/>
  <c r="K11"/>
  <c r="P11"/>
  <c r="K16"/>
  <c r="P16"/>
  <c r="K20"/>
  <c r="K22"/>
  <c r="P22"/>
  <c r="K24"/>
  <c r="P24"/>
  <c r="K31"/>
  <c r="P31"/>
  <c r="K34"/>
  <c r="P34"/>
  <c r="K36"/>
  <c r="P36"/>
  <c r="P88"/>
  <c r="K88"/>
  <c r="J89"/>
  <c r="P89"/>
  <c r="K73"/>
  <c r="K75"/>
  <c r="K77"/>
  <c r="K79"/>
  <c r="K82"/>
  <c r="K84"/>
  <c r="K86"/>
  <c r="K44"/>
  <c r="K46"/>
  <c r="K48"/>
  <c r="K50"/>
  <c r="K52"/>
  <c r="K54"/>
  <c r="K56"/>
  <c r="K58"/>
  <c r="K60"/>
  <c r="K62"/>
  <c r="K64"/>
  <c r="K66"/>
  <c r="K68"/>
  <c r="I41"/>
  <c r="L41"/>
  <c r="N41" s="1"/>
  <c r="I70"/>
  <c r="L70"/>
  <c r="N70" s="1"/>
  <c r="K72"/>
  <c r="J35"/>
  <c r="J45"/>
  <c r="K74"/>
  <c r="K76"/>
  <c r="K78"/>
  <c r="K80"/>
  <c r="K81"/>
  <c r="K83"/>
  <c r="K85"/>
  <c r="K87"/>
  <c r="I35"/>
  <c r="L35"/>
  <c r="N35" s="1"/>
  <c r="K13"/>
  <c r="K15"/>
  <c r="K17"/>
  <c r="K19"/>
  <c r="K21"/>
  <c r="K23"/>
  <c r="J29"/>
  <c r="K30"/>
  <c r="K32"/>
  <c r="K37"/>
  <c r="K39"/>
  <c r="K43"/>
  <c r="K47"/>
  <c r="K49"/>
  <c r="K51"/>
  <c r="K53"/>
  <c r="K55"/>
  <c r="K57"/>
  <c r="K59"/>
  <c r="K61"/>
  <c r="K63"/>
  <c r="K65"/>
  <c r="K67"/>
  <c r="K69"/>
  <c r="N29"/>
  <c r="P29"/>
  <c r="J41"/>
  <c r="J70"/>
  <c r="P41"/>
  <c r="P70"/>
  <c r="N89"/>
  <c r="K45" l="1"/>
  <c r="P45"/>
  <c r="K35"/>
  <c r="P35"/>
  <c r="K89"/>
  <c r="K70"/>
  <c r="K41"/>
  <c r="K29"/>
  <c r="J71" l="1"/>
  <c r="J90" s="1"/>
  <c r="I10" l="1"/>
  <c r="I12" s="1"/>
  <c r="F12"/>
  <c r="H10"/>
  <c r="P10" s="1"/>
  <c r="L10"/>
  <c r="N10" s="1"/>
  <c r="L12" l="1"/>
  <c r="N12" s="1"/>
  <c r="K10"/>
  <c r="K12" s="1"/>
  <c r="H12"/>
  <c r="P12" s="1"/>
  <c r="H71" l="1"/>
  <c r="L71"/>
  <c r="I71"/>
  <c r="F90"/>
  <c r="P71" l="1"/>
  <c r="K71"/>
  <c r="K90" s="1"/>
  <c r="H90"/>
  <c r="P90" s="1"/>
  <c r="I90"/>
  <c r="L90"/>
  <c r="N90" s="1"/>
  <c r="N71"/>
</calcChain>
</file>

<file path=xl/sharedStrings.xml><?xml version="1.0" encoding="utf-8"?>
<sst xmlns="http://schemas.openxmlformats.org/spreadsheetml/2006/main" count="181" uniqueCount="176">
  <si>
    <t>Nr. d/o</t>
  </si>
  <si>
    <t>Denumirea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</si>
  <si>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</si>
  <si>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</si>
  <si>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</si>
  <si>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</si>
  <si>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</si>
  <si>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</si>
  <si>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</si>
  <si>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</si>
  <si>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</si>
  <si>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</si>
  <si>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</si>
  <si>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</si>
  <si>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</si>
  <si>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active imobilizate</t>
  </si>
  <si>
    <t>inclusiv:</t>
  </si>
  <si>
    <t xml:space="preserve">Total </t>
  </si>
  <si>
    <t>active circulante</t>
  </si>
  <si>
    <t>Î.M. "Parcul urban de autobuze"</t>
  </si>
  <si>
    <t>Î.M. "Regia transport electric"</t>
  </si>
  <si>
    <t>Total servicii transport de pasageri</t>
  </si>
  <si>
    <t>Î.M. Institutul municipal de proiectări "Chişinăuproiect"</t>
  </si>
  <si>
    <t>Î.M. Asociaţia de gospodărire a spaţiilor verzi</t>
  </si>
  <si>
    <t>Î.M. "Regia exploatare a drumurilor şi podurilor "Exdrupo"</t>
  </si>
  <si>
    <t>Î.M. Reţelele electrice de iluminat "Lumteh"</t>
  </si>
  <si>
    <t>Î.M. "Piaţa centrală"</t>
  </si>
  <si>
    <t>Î.M. "Liftservice"</t>
  </si>
  <si>
    <t>Î.M. "Infocom"</t>
  </si>
  <si>
    <t>Î.M."Primtrans"</t>
  </si>
  <si>
    <t xml:space="preserve">Î.M. Direcţia construcţii capitale a Primăriei municipiului Chişinău </t>
  </si>
  <si>
    <t>Î.M. Parcul "Dendrariu"</t>
  </si>
  <si>
    <t>Î.M. "Combinatul servicii funerare"</t>
  </si>
  <si>
    <t>15</t>
  </si>
  <si>
    <t>16</t>
  </si>
  <si>
    <t>Î.M. "Binefăcătorul"</t>
  </si>
  <si>
    <t>17</t>
  </si>
  <si>
    <t>Î.M. CCAD "Casa Limbii Române"</t>
  </si>
  <si>
    <t>18</t>
  </si>
  <si>
    <t>Î.M. Centrul Lingvistic</t>
  </si>
  <si>
    <t>Total alte servicii</t>
  </si>
  <si>
    <t>20</t>
  </si>
  <si>
    <t>Î.M. Teatrul municipal de păpuşi "Guguţă"</t>
  </si>
  <si>
    <t>21</t>
  </si>
  <si>
    <t>Î.M. Instituția Națională Teatrul Municipal "Satiricus - Ion Luca  Caragiale"</t>
  </si>
  <si>
    <t>22</t>
  </si>
  <si>
    <t>Î.M. "Teatrul unui actor"</t>
  </si>
  <si>
    <t>24</t>
  </si>
  <si>
    <t>Î.M.Centrul Naţional de Creaţie "Satul Moldovenesc Buciumul"</t>
  </si>
  <si>
    <t>Total cultură</t>
  </si>
  <si>
    <t>25</t>
  </si>
  <si>
    <t>Î.M. de alimentaţie publică "Dieta-Vitas"</t>
  </si>
  <si>
    <t>26</t>
  </si>
  <si>
    <t>Î.S. de alimentaţie publică "Râşcani-SC"</t>
  </si>
  <si>
    <t>27</t>
  </si>
  <si>
    <t>Î.S. de alimentaţie publică "Liceist"</t>
  </si>
  <si>
    <t>28</t>
  </si>
  <si>
    <t>Î.S. de alimentaţie publică "Adolescenţa"</t>
  </si>
  <si>
    <t>29</t>
  </si>
  <si>
    <t>Î.S.  de alimentaţie publică "Bucuria EL"</t>
  </si>
  <si>
    <t>Total alimentaţie publică</t>
  </si>
  <si>
    <t>30</t>
  </si>
  <si>
    <t>Î.M. de gestionare a fondului locativ nr.1</t>
  </si>
  <si>
    <t>31</t>
  </si>
  <si>
    <t>Î.M. de gestionare a fondului locativ nr.2</t>
  </si>
  <si>
    <t>32</t>
  </si>
  <si>
    <t>Î.M. de gestionare a fondului locativ nr.3</t>
  </si>
  <si>
    <t>33</t>
  </si>
  <si>
    <t>Î.M. de gestionare a fondului locativ nr.4</t>
  </si>
  <si>
    <t>34</t>
  </si>
  <si>
    <t>Î.M. de gestionare a fondului locativ nr.5</t>
  </si>
  <si>
    <t>35</t>
  </si>
  <si>
    <t>Î.M. de gestionare a fondului locativ nr.6</t>
  </si>
  <si>
    <t>36</t>
  </si>
  <si>
    <t>Î.M. de gestionare a fondului locativ nr.7</t>
  </si>
  <si>
    <t>37</t>
  </si>
  <si>
    <t>Î.M. de gestionare a fondului locativ nr.8</t>
  </si>
  <si>
    <t>38</t>
  </si>
  <si>
    <t>Î.M. de gestionare a fondului locativ nr.9</t>
  </si>
  <si>
    <t>39</t>
  </si>
  <si>
    <t>Î.M. de gestionare a fondului locativ nr.10</t>
  </si>
  <si>
    <t>40</t>
  </si>
  <si>
    <t>Î.M. de gestionare a fondului locativ nr.11</t>
  </si>
  <si>
    <t>41</t>
  </si>
  <si>
    <t>Î.M. de gestionare a fondului locativ nr.12</t>
  </si>
  <si>
    <t>42</t>
  </si>
  <si>
    <t>Î.M. de gestionare a fondului locativ nr.13</t>
  </si>
  <si>
    <t>43</t>
  </si>
  <si>
    <t>Î.M. de gestionare a fondului locativ nr.14</t>
  </si>
  <si>
    <t>44</t>
  </si>
  <si>
    <t>Î.M. de gestionare a fondului locativ nr.15</t>
  </si>
  <si>
    <t>45</t>
  </si>
  <si>
    <t>Î.M. de gestionare a fondului locativ nr.16</t>
  </si>
  <si>
    <t>46</t>
  </si>
  <si>
    <t>Î.M. de gestionare a fondului locativ nr.17</t>
  </si>
  <si>
    <t>47</t>
  </si>
  <si>
    <t>Î.M. de gestionare a fondului locativ nr.18</t>
  </si>
  <si>
    <t>48</t>
  </si>
  <si>
    <t>Î.M. de gestionare a fondului locativ nr.19</t>
  </si>
  <si>
    <t>49</t>
  </si>
  <si>
    <t>Î.M. de gestionare a fondului locativ nr.20</t>
  </si>
  <si>
    <t>50</t>
  </si>
  <si>
    <t>Î.M. de gestionare a fondului locativ nr.21</t>
  </si>
  <si>
    <t>51</t>
  </si>
  <si>
    <t>Î.M. de gestionare a fondului locativ nr.22</t>
  </si>
  <si>
    <t>52</t>
  </si>
  <si>
    <t>Î.M. de gestionare a fondului locativ nr.23</t>
  </si>
  <si>
    <t>53</t>
  </si>
  <si>
    <t>Î.M. Servicii locative sectorul Râşcani</t>
  </si>
  <si>
    <t>54</t>
  </si>
  <si>
    <t>Î.M. Servicii locative sectorul Centru</t>
  </si>
  <si>
    <t>55</t>
  </si>
  <si>
    <t>Î.M. Servicii locative sectorul Ciocana</t>
  </si>
  <si>
    <t>56</t>
  </si>
  <si>
    <t>Î.M. Servicii locative sectorul Buiucani</t>
  </si>
  <si>
    <t>57</t>
  </si>
  <si>
    <t>Î.M. Servicii locative sectorul Botanica</t>
  </si>
  <si>
    <t>Total ÎMGFL și ÎMSL</t>
  </si>
  <si>
    <t>Total Î.M.</t>
  </si>
  <si>
    <t>58</t>
  </si>
  <si>
    <t>I.M.S.P. Spitalul clinic municipal nr.1</t>
  </si>
  <si>
    <t>59</t>
  </si>
  <si>
    <t>I.M.S.P. Spitalul clinic municipal "Sfântul Arhanghel Mihail"</t>
  </si>
  <si>
    <t>60</t>
  </si>
  <si>
    <t>I.M.S.P. Spitalul clinic municipal "Sfânta Treime"</t>
  </si>
  <si>
    <t>I.M.S.P. Spitalul clinic municipal nr.4</t>
  </si>
  <si>
    <t>62</t>
  </si>
  <si>
    <t>I.M.S.P. Spitalul clinic municipal de copii "Valentin Ignatenco"</t>
  </si>
  <si>
    <t>63</t>
  </si>
  <si>
    <t>I.M.S.P. Spitalul clinic municipal de boli contagioase de copii</t>
  </si>
  <si>
    <t>64</t>
  </si>
  <si>
    <t>I.M.S.P. Spitalul clinic municipal de copii nr.1</t>
  </si>
  <si>
    <t>65</t>
  </si>
  <si>
    <t>I.M.S.P. Spitalul clinic municipal de ftiziopneumologie</t>
  </si>
  <si>
    <t>66</t>
  </si>
  <si>
    <t>I.M.S.P. Maternitatea nr.2</t>
  </si>
  <si>
    <t>67</t>
  </si>
  <si>
    <t>68</t>
  </si>
  <si>
    <t>I.M.S.P. Centrul stomatologic municipal  de copii</t>
  </si>
  <si>
    <t>69</t>
  </si>
  <si>
    <t>I.M.S.P. Dispensarul municipal dermatovenerologic</t>
  </si>
  <si>
    <t>70</t>
  </si>
  <si>
    <t>I.M.S.P. Asociaţia Medicală Teritorială Botanica</t>
  </si>
  <si>
    <t>71</t>
  </si>
  <si>
    <t>I.M.S.P. Asociaţia Medicală Teritorială Buiucani</t>
  </si>
  <si>
    <t>72</t>
  </si>
  <si>
    <t>I.M.S.P. Asociaţia Medicală Teritorială Centru</t>
  </si>
  <si>
    <t>73</t>
  </si>
  <si>
    <t>I.M.S.P. Asociaţia Medicală Teritorială Ciocana</t>
  </si>
  <si>
    <t>I.M.S.P. Asociaţia Medicală Teritorială Râşcani</t>
  </si>
  <si>
    <t>TOTAL  Î.M. și I.M.S.P</t>
  </si>
  <si>
    <t>Anexa nr.1</t>
  </si>
  <si>
    <t>Rentabilitatea activelor, %</t>
  </si>
  <si>
    <t>19</t>
  </si>
  <si>
    <t>23</t>
  </si>
  <si>
    <t>Î.M. Regia „Autosalubritate”</t>
  </si>
  <si>
    <t>privind structura activelor întreprinderilor municipale și instituțiilor medico-sanitare publice</t>
  </si>
  <si>
    <t>Abaterea, mii lei</t>
  </si>
  <si>
    <t xml:space="preserve">ÎM Centrul stomatologic municipal </t>
  </si>
  <si>
    <t>Lichiditatea curentă</t>
  </si>
  <si>
    <t>Î.M.„STI”</t>
  </si>
  <si>
    <t xml:space="preserve">active imobilizate </t>
  </si>
  <si>
    <t>Valoarea medie a activelor,    mii lei</t>
  </si>
  <si>
    <t xml:space="preserve">Informație </t>
  </si>
  <si>
    <t>TOTAL    servicii medicale</t>
  </si>
  <si>
    <t xml:space="preserve">Șef adjunct  al Direcției </t>
  </si>
  <si>
    <t>La situația din 31.12.2017, mii lei</t>
  </si>
  <si>
    <t xml:space="preserve">Profit net (pierdere neta) anul 2018, mii lei </t>
  </si>
  <si>
    <t xml:space="preserve">La situația din 31.12.2018, mii lei </t>
  </si>
  <si>
    <t>Datorii curente la 31.12.2018, mii lei</t>
  </si>
  <si>
    <t>Direcția Parcurilor Cultură și Odihnă</t>
  </si>
  <si>
    <t>Total active</t>
  </si>
  <si>
    <t xml:space="preserve">Total active  </t>
  </si>
  <si>
    <t>Olesea Pșenițchi</t>
  </si>
  <si>
    <t>61</t>
  </si>
  <si>
    <t>S. Berzoi, 022223699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</si>
</sst>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3" xfId="0" applyFont="1" applyBorder="1"/>
    <xf numFmtId="164" fontId="4" fillId="2" borderId="1" xfId="0" applyNumberFormat="1" applyFont="1" applyFill="1" applyBorder="1"/>
    <xf numFmtId="0" fontId="4" fillId="2" borderId="3" xfId="0" applyFont="1" applyFill="1" applyBorder="1"/>
    <xf numFmtId="164" fontId="4" fillId="2" borderId="3" xfId="0" applyNumberFormat="1" applyFont="1" applyFill="1" applyBorder="1"/>
    <xf numFmtId="0" fontId="4" fillId="2" borderId="14" xfId="0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164" fontId="4" fillId="2" borderId="8" xfId="0" applyNumberFormat="1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0" borderId="16" xfId="0" applyFont="1" applyBorder="1"/>
    <xf numFmtId="164" fontId="4" fillId="0" borderId="16" xfId="0" applyNumberFormat="1" applyFont="1" applyBorder="1"/>
    <xf numFmtId="164" fontId="5" fillId="2" borderId="21" xfId="0" applyNumberFormat="1" applyFont="1" applyFill="1" applyBorder="1"/>
    <xf numFmtId="164" fontId="5" fillId="2" borderId="2" xfId="0" applyNumberFormat="1" applyFont="1" applyFill="1" applyBorder="1"/>
    <xf numFmtId="0" fontId="5" fillId="2" borderId="2" xfId="0" applyFont="1" applyFill="1" applyBorder="1"/>
    <xf numFmtId="164" fontId="5" fillId="0" borderId="2" xfId="0" applyNumberFormat="1" applyFont="1" applyBorder="1"/>
    <xf numFmtId="164" fontId="4" fillId="0" borderId="3" xfId="0" applyNumberFormat="1" applyFont="1" applyBorder="1"/>
    <xf numFmtId="49" fontId="4" fillId="2" borderId="18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164" fontId="4" fillId="0" borderId="3" xfId="0" applyNumberFormat="1" applyFont="1" applyFill="1" applyBorder="1"/>
    <xf numFmtId="0" fontId="4" fillId="0" borderId="1" xfId="0" applyFont="1" applyFill="1" applyBorder="1"/>
    <xf numFmtId="0" fontId="2" fillId="0" borderId="0" xfId="0" applyFont="1" applyFill="1"/>
    <xf numFmtId="164" fontId="4" fillId="2" borderId="14" xfId="0" applyNumberFormat="1" applyFont="1" applyFill="1" applyBorder="1"/>
    <xf numFmtId="164" fontId="4" fillId="0" borderId="14" xfId="0" applyNumberFormat="1" applyFont="1" applyFill="1" applyBorder="1"/>
    <xf numFmtId="164" fontId="4" fillId="0" borderId="18" xfId="0" applyNumberFormat="1" applyFont="1" applyBorder="1"/>
    <xf numFmtId="164" fontId="4" fillId="0" borderId="27" xfId="0" applyNumberFormat="1" applyFont="1" applyBorder="1"/>
    <xf numFmtId="164" fontId="5" fillId="0" borderId="5" xfId="0" applyNumberFormat="1" applyFont="1" applyBorder="1"/>
    <xf numFmtId="164" fontId="4" fillId="0" borderId="14" xfId="0" applyNumberFormat="1" applyFont="1" applyBorder="1"/>
    <xf numFmtId="164" fontId="4" fillId="0" borderId="18" xfId="0" applyNumberFormat="1" applyFont="1" applyFill="1" applyBorder="1"/>
    <xf numFmtId="164" fontId="5" fillId="0" borderId="17" xfId="0" applyNumberFormat="1" applyFont="1" applyBorder="1"/>
    <xf numFmtId="164" fontId="4" fillId="0" borderId="16" xfId="0" applyNumberFormat="1" applyFont="1" applyFill="1" applyBorder="1"/>
    <xf numFmtId="0" fontId="4" fillId="0" borderId="8" xfId="0" applyFont="1" applyBorder="1"/>
    <xf numFmtId="164" fontId="4" fillId="0" borderId="9" xfId="0" applyNumberFormat="1" applyFont="1" applyBorder="1"/>
    <xf numFmtId="0" fontId="4" fillId="2" borderId="32" xfId="0" applyFont="1" applyFill="1" applyBorder="1"/>
    <xf numFmtId="164" fontId="4" fillId="2" borderId="32" xfId="0" applyNumberFormat="1" applyFont="1" applyFill="1" applyBorder="1"/>
    <xf numFmtId="164" fontId="4" fillId="2" borderId="26" xfId="0" applyNumberFormat="1" applyFont="1" applyFill="1" applyBorder="1"/>
    <xf numFmtId="0" fontId="4" fillId="2" borderId="33" xfId="0" applyFont="1" applyFill="1" applyBorder="1"/>
    <xf numFmtId="0" fontId="4" fillId="0" borderId="32" xfId="0" applyFont="1" applyBorder="1"/>
    <xf numFmtId="164" fontId="4" fillId="0" borderId="33" xfId="0" applyNumberFormat="1" applyFont="1" applyBorder="1"/>
    <xf numFmtId="164" fontId="4" fillId="0" borderId="32" xfId="0" applyNumberFormat="1" applyFont="1" applyFill="1" applyBorder="1"/>
    <xf numFmtId="164" fontId="2" fillId="0" borderId="34" xfId="0" applyNumberFormat="1" applyFont="1" applyBorder="1"/>
    <xf numFmtId="164" fontId="4" fillId="0" borderId="35" xfId="0" applyNumberFormat="1" applyFont="1" applyBorder="1"/>
    <xf numFmtId="164" fontId="4" fillId="0" borderId="36" xfId="0" applyNumberFormat="1" applyFont="1" applyBorder="1"/>
    <xf numFmtId="164" fontId="4" fillId="0" borderId="37" xfId="0" applyNumberFormat="1" applyFont="1" applyBorder="1"/>
    <xf numFmtId="164" fontId="4" fillId="0" borderId="38" xfId="0" applyNumberFormat="1" applyFont="1" applyBorder="1"/>
    <xf numFmtId="164" fontId="4" fillId="0" borderId="37" xfId="0" applyNumberFormat="1" applyFont="1" applyFill="1" applyBorder="1"/>
    <xf numFmtId="0" fontId="4" fillId="0" borderId="18" xfId="0" applyFont="1" applyBorder="1" applyAlignment="1">
      <alignment horizontal="center"/>
    </xf>
    <xf numFmtId="49" fontId="4" fillId="2" borderId="27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left" vertical="center" wrapText="1"/>
    </xf>
    <xf numFmtId="49" fontId="4" fillId="2" borderId="20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left" vertical="center" wrapText="1"/>
    </xf>
    <xf numFmtId="49" fontId="4" fillId="2" borderId="39" xfId="0" applyNumberFormat="1" applyFont="1" applyFill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23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0" fontId="2" fillId="0" borderId="0" xfId="0" applyFont="1" applyBorder="1"/>
    <xf numFmtId="0" fontId="8" fillId="0" borderId="0" xfId="0" applyFont="1"/>
    <xf numFmtId="164" fontId="4" fillId="2" borderId="9" xfId="0" applyNumberFormat="1" applyFont="1" applyFill="1" applyBorder="1"/>
    <xf numFmtId="164" fontId="4" fillId="0" borderId="8" xfId="0" applyNumberFormat="1" applyFont="1" applyBorder="1"/>
    <xf numFmtId="0" fontId="4" fillId="2" borderId="19" xfId="0" applyFont="1" applyFill="1" applyBorder="1"/>
    <xf numFmtId="164" fontId="4" fillId="2" borderId="40" xfId="0" applyNumberFormat="1" applyFont="1" applyFill="1" applyBorder="1"/>
    <xf numFmtId="164" fontId="4" fillId="2" borderId="41" xfId="0" applyNumberFormat="1" applyFont="1" applyFill="1" applyBorder="1"/>
    <xf numFmtId="164" fontId="4" fillId="2" borderId="39" xfId="0" applyNumberFormat="1" applyFont="1" applyFill="1" applyBorder="1"/>
    <xf numFmtId="164" fontId="4" fillId="0" borderId="39" xfId="0" applyNumberFormat="1" applyFont="1" applyBorder="1"/>
    <xf numFmtId="164" fontId="4" fillId="0" borderId="39" xfId="0" applyNumberFormat="1" applyFont="1" applyFill="1" applyBorder="1"/>
    <xf numFmtId="0" fontId="4" fillId="0" borderId="39" xfId="0" applyFont="1" applyBorder="1"/>
    <xf numFmtId="0" fontId="6" fillId="0" borderId="40" xfId="0" applyFont="1" applyBorder="1"/>
    <xf numFmtId="0" fontId="6" fillId="0" borderId="41" xfId="0" applyFont="1" applyBorder="1"/>
    <xf numFmtId="164" fontId="6" fillId="0" borderId="39" xfId="0" applyNumberFormat="1" applyFont="1" applyBorder="1"/>
    <xf numFmtId="0" fontId="6" fillId="0" borderId="39" xfId="0" applyFont="1" applyBorder="1"/>
    <xf numFmtId="0" fontId="6" fillId="0" borderId="39" xfId="0" applyFont="1" applyFill="1" applyBorder="1"/>
    <xf numFmtId="164" fontId="6" fillId="0" borderId="39" xfId="0" applyNumberFormat="1" applyFont="1" applyFill="1" applyBorder="1"/>
    <xf numFmtId="164" fontId="6" fillId="0" borderId="40" xfId="0" applyNumberFormat="1" applyFont="1" applyBorder="1"/>
    <xf numFmtId="164" fontId="5" fillId="2" borderId="22" xfId="0" applyNumberFormat="1" applyFont="1" applyFill="1" applyBorder="1"/>
    <xf numFmtId="0" fontId="4" fillId="0" borderId="27" xfId="0" applyFont="1" applyBorder="1"/>
    <xf numFmtId="164" fontId="4" fillId="2" borderId="42" xfId="0" applyNumberFormat="1" applyFont="1" applyFill="1" applyBorder="1"/>
    <xf numFmtId="164" fontId="1" fillId="0" borderId="39" xfId="0" applyNumberFormat="1" applyFont="1" applyFill="1" applyBorder="1"/>
    <xf numFmtId="164" fontId="2" fillId="0" borderId="16" xfId="0" applyNumberFormat="1" applyFont="1" applyBorder="1"/>
    <xf numFmtId="0" fontId="9" fillId="0" borderId="0" xfId="0" applyFont="1"/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5" fillId="2" borderId="28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view="pageBreakPreview" zoomScale="44" zoomScaleNormal="62" zoomScaleSheetLayoutView="44" workbookViewId="0">
      <pane xSplit="2" ySplit="9" topLeftCell="C91" activePane="bottomRight" state="frozen"/>
      <selection pane="topRight" activeCell="C1" sqref="C1"/>
      <selection pane="bottomLeft" activeCell="A10" sqref="A10"/>
      <selection pane="bottomRight" activeCell="B113" sqref="B113"/>
    </sheetView>
  </sheetViews>
  <sheetFormatPr defaultRowHeight="23.25"/>
  <cols>
    <col min="1" max="1" width="5.140625" style="1" customWidth="1"/>
    <col min="2" max="2" width="60.7109375" style="1" customWidth="1"/>
    <col min="3" max="3" width="19.5703125" style="1" customWidth="1"/>
    <col min="4" max="5" width="20.7109375" style="1" customWidth="1"/>
    <col min="6" max="6" width="19.140625" style="1" customWidth="1"/>
    <col min="7" max="8" width="20.7109375" style="1" customWidth="1"/>
    <col min="9" max="9" width="18.140625" style="1" customWidth="1"/>
    <col min="10" max="13" width="20.7109375" style="1" customWidth="1"/>
    <col min="14" max="14" width="22.140625" style="1" customWidth="1"/>
    <col min="15" max="15" width="18.42578125" style="5" customWidth="1"/>
    <col min="16" max="16" width="19.28515625" style="1" customWidth="1"/>
    <col min="17" max="16384" width="9.140625" style="1"/>
  </cols>
  <sheetData>
    <row r="1" spans="1:16" ht="26.25">
      <c r="N1" s="81" t="s">
        <v>151</v>
      </c>
      <c r="P1" s="80"/>
    </row>
    <row r="2" spans="1:16" ht="30">
      <c r="A2" s="121" t="s">
        <v>163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5"/>
    </row>
    <row r="3" spans="1:16" ht="30">
      <c r="A3" s="121" t="s">
        <v>156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5"/>
    </row>
    <row r="4" spans="1:16" ht="24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30" customHeight="1" thickBot="1">
      <c r="A5" s="113" t="s">
        <v>0</v>
      </c>
      <c r="B5" s="113" t="s">
        <v>1</v>
      </c>
      <c r="C5" s="109" t="s">
        <v>166</v>
      </c>
      <c r="D5" s="109"/>
      <c r="E5" s="109"/>
      <c r="F5" s="111" t="s">
        <v>168</v>
      </c>
      <c r="G5" s="112"/>
      <c r="H5" s="115"/>
      <c r="I5" s="111" t="s">
        <v>157</v>
      </c>
      <c r="J5" s="112"/>
      <c r="K5" s="112"/>
      <c r="L5" s="106" t="s">
        <v>162</v>
      </c>
      <c r="M5" s="106" t="s">
        <v>167</v>
      </c>
      <c r="N5" s="106" t="s">
        <v>152</v>
      </c>
      <c r="O5" s="117" t="s">
        <v>169</v>
      </c>
      <c r="P5" s="106" t="s">
        <v>159</v>
      </c>
    </row>
    <row r="6" spans="1:16" ht="23.25" customHeight="1" thickBot="1">
      <c r="A6" s="122"/>
      <c r="B6" s="122"/>
      <c r="C6" s="109" t="s">
        <v>171</v>
      </c>
      <c r="D6" s="111" t="s">
        <v>16</v>
      </c>
      <c r="E6" s="112"/>
      <c r="F6" s="113" t="s">
        <v>172</v>
      </c>
      <c r="G6" s="111" t="s">
        <v>16</v>
      </c>
      <c r="H6" s="112"/>
      <c r="I6" s="113" t="s">
        <v>17</v>
      </c>
      <c r="J6" s="111" t="s">
        <v>16</v>
      </c>
      <c r="K6" s="112"/>
      <c r="L6" s="107"/>
      <c r="M6" s="107"/>
      <c r="N6" s="107"/>
      <c r="O6" s="118"/>
      <c r="P6" s="107"/>
    </row>
    <row r="7" spans="1:16" ht="59.25" customHeight="1" thickBot="1">
      <c r="A7" s="114"/>
      <c r="B7" s="114"/>
      <c r="C7" s="110"/>
      <c r="D7" s="6" t="s">
        <v>15</v>
      </c>
      <c r="E7" s="7" t="s">
        <v>18</v>
      </c>
      <c r="F7" s="114"/>
      <c r="G7" s="6" t="s">
        <v>161</v>
      </c>
      <c r="H7" s="7" t="s">
        <v>18</v>
      </c>
      <c r="I7" s="114"/>
      <c r="J7" s="6" t="s">
        <v>15</v>
      </c>
      <c r="K7" s="7" t="s">
        <v>18</v>
      </c>
      <c r="L7" s="108"/>
      <c r="M7" s="108"/>
      <c r="N7" s="108"/>
      <c r="O7" s="119"/>
      <c r="P7" s="108"/>
    </row>
    <row r="8" spans="1:16" ht="18.75" customHeight="1" thickBot="1">
      <c r="A8" s="8">
        <v>1</v>
      </c>
      <c r="B8" s="9">
        <v>2</v>
      </c>
      <c r="C8" s="9">
        <v>3</v>
      </c>
      <c r="D8" s="10">
        <v>4</v>
      </c>
      <c r="E8" s="10">
        <v>5</v>
      </c>
      <c r="F8" s="8">
        <v>6</v>
      </c>
      <c r="G8" s="11">
        <v>7</v>
      </c>
      <c r="H8" s="12">
        <v>8</v>
      </c>
      <c r="I8" s="9">
        <v>9</v>
      </c>
      <c r="J8" s="9">
        <v>10</v>
      </c>
      <c r="K8" s="13">
        <v>11</v>
      </c>
      <c r="L8" s="14">
        <v>12</v>
      </c>
      <c r="M8" s="15">
        <v>13</v>
      </c>
      <c r="N8" s="16">
        <v>14</v>
      </c>
      <c r="O8" s="10">
        <v>15</v>
      </c>
      <c r="P8" s="10">
        <v>16</v>
      </c>
    </row>
    <row r="9" spans="1:16" ht="24" hidden="1" customHeight="1">
      <c r="A9" s="17"/>
      <c r="B9" s="18"/>
      <c r="C9" s="19"/>
      <c r="D9" s="19"/>
      <c r="E9" s="19"/>
      <c r="F9" s="20"/>
      <c r="G9" s="20"/>
      <c r="H9" s="21"/>
      <c r="I9" s="21"/>
      <c r="J9" s="21"/>
      <c r="K9" s="21"/>
      <c r="L9" s="53"/>
      <c r="M9" s="53"/>
      <c r="N9" s="53"/>
    </row>
    <row r="10" spans="1:16" ht="24.95" customHeight="1">
      <c r="A10" s="68">
        <v>1</v>
      </c>
      <c r="B10" s="70" t="s">
        <v>19</v>
      </c>
      <c r="C10" s="57">
        <v>24714.5</v>
      </c>
      <c r="D10" s="55">
        <v>13993.5</v>
      </c>
      <c r="E10" s="56">
        <v>10720.9</v>
      </c>
      <c r="F10" s="57">
        <v>55068.2</v>
      </c>
      <c r="G10" s="55">
        <v>43072.1</v>
      </c>
      <c r="H10" s="23">
        <f t="shared" ref="H10:H11" si="0">F10-G10</f>
        <v>11996.099999999999</v>
      </c>
      <c r="I10" s="55">
        <f>F10-C10</f>
        <v>30353.699999999997</v>
      </c>
      <c r="J10" s="55">
        <f>G10-D10</f>
        <v>29078.6</v>
      </c>
      <c r="K10" s="58">
        <f>H10-E10</f>
        <v>1275.1999999999989</v>
      </c>
      <c r="L10" s="59">
        <f t="shared" ref="L10:L41" si="1">(F10+C10)/2</f>
        <v>39891.35</v>
      </c>
      <c r="M10" s="84">
        <v>410.9</v>
      </c>
      <c r="N10" s="60">
        <f>M10*100/L10</f>
        <v>1.0300478675201516</v>
      </c>
      <c r="O10" s="61">
        <v>16748.5</v>
      </c>
      <c r="P10" s="62">
        <f>H10/O10</f>
        <v>0.71624921634773253</v>
      </c>
    </row>
    <row r="11" spans="1:16" ht="24.95" customHeight="1" thickBot="1">
      <c r="A11" s="69" t="s">
        <v>2</v>
      </c>
      <c r="B11" s="71" t="s">
        <v>20</v>
      </c>
      <c r="C11" s="23">
        <v>585548.6</v>
      </c>
      <c r="D11" s="25">
        <v>505123.2</v>
      </c>
      <c r="E11" s="29">
        <v>80425.399999999994</v>
      </c>
      <c r="F11" s="23">
        <v>654062.19999999995</v>
      </c>
      <c r="G11" s="25">
        <v>555988.62</v>
      </c>
      <c r="H11" s="23">
        <f t="shared" si="0"/>
        <v>98073.579999999958</v>
      </c>
      <c r="I11" s="30">
        <f t="shared" ref="I11:I74" si="2">F11-C11</f>
        <v>68513.599999999977</v>
      </c>
      <c r="J11" s="30">
        <f t="shared" ref="J11:K72" si="3">G11-D11</f>
        <v>50865.419999999984</v>
      </c>
      <c r="K11" s="31">
        <f t="shared" si="3"/>
        <v>17648.179999999964</v>
      </c>
      <c r="L11" s="32">
        <f t="shared" si="1"/>
        <v>619805.39999999991</v>
      </c>
      <c r="M11" s="85">
        <v>-14573.6</v>
      </c>
      <c r="N11" s="47">
        <f>M11*100/L11</f>
        <v>-2.3513186558232637</v>
      </c>
      <c r="O11" s="33">
        <v>54786.8</v>
      </c>
      <c r="P11" s="63">
        <f>H11/O11</f>
        <v>1.7900950593938678</v>
      </c>
    </row>
    <row r="12" spans="1:16" s="2" customFormat="1" ht="30" customHeight="1" thickBot="1">
      <c r="A12" s="104" t="s">
        <v>21</v>
      </c>
      <c r="B12" s="116"/>
      <c r="C12" s="34">
        <f t="shared" ref="C12:H12" si="4">SUM(C10:C11)</f>
        <v>610263.1</v>
      </c>
      <c r="D12" s="34">
        <f t="shared" si="4"/>
        <v>519116.7</v>
      </c>
      <c r="E12" s="34">
        <f t="shared" si="4"/>
        <v>91146.299999999988</v>
      </c>
      <c r="F12" s="34">
        <f t="shared" si="4"/>
        <v>709130.39999999991</v>
      </c>
      <c r="G12" s="34">
        <f t="shared" si="4"/>
        <v>599060.72</v>
      </c>
      <c r="H12" s="34">
        <f t="shared" si="4"/>
        <v>110069.67999999996</v>
      </c>
      <c r="I12" s="34">
        <f t="shared" ref="I12:L12" si="5">SUM(I10:I11)</f>
        <v>98867.299999999974</v>
      </c>
      <c r="J12" s="34">
        <f t="shared" si="5"/>
        <v>79944.01999999999</v>
      </c>
      <c r="K12" s="34">
        <f t="shared" si="5"/>
        <v>18923.379999999961</v>
      </c>
      <c r="L12" s="34">
        <f t="shared" si="5"/>
        <v>659696.74999999988</v>
      </c>
      <c r="M12" s="34">
        <f t="shared" ref="M12" si="6">SUM(M10:M11)</f>
        <v>-14162.7</v>
      </c>
      <c r="N12" s="37">
        <f>M12*100/L12</f>
        <v>-2.1468500489050464</v>
      </c>
      <c r="O12" s="34">
        <f t="shared" ref="O12" si="7">SUM(O10:O11)</f>
        <v>71535.3</v>
      </c>
      <c r="P12" s="37">
        <f>H12/O12</f>
        <v>1.5386764296787734</v>
      </c>
    </row>
    <row r="13" spans="1:16" ht="43.5" customHeight="1">
      <c r="A13" s="72" t="s">
        <v>3</v>
      </c>
      <c r="B13" s="70" t="s">
        <v>22</v>
      </c>
      <c r="C13" s="23">
        <v>18499.2</v>
      </c>
      <c r="D13" s="23">
        <v>2621.1999999999998</v>
      </c>
      <c r="E13" s="25">
        <v>15878</v>
      </c>
      <c r="F13" s="23">
        <v>22135.7</v>
      </c>
      <c r="G13" s="23">
        <v>7237.1</v>
      </c>
      <c r="H13" s="23">
        <f t="shared" ref="H13:H27" si="8">F13-G13</f>
        <v>14898.6</v>
      </c>
      <c r="I13" s="25">
        <f t="shared" si="2"/>
        <v>3636.5</v>
      </c>
      <c r="J13" s="25">
        <f t="shared" si="3"/>
        <v>4615.9000000000005</v>
      </c>
      <c r="K13" s="26">
        <f t="shared" si="3"/>
        <v>-979.39999999999964</v>
      </c>
      <c r="L13" s="22">
        <f t="shared" si="1"/>
        <v>20317.45</v>
      </c>
      <c r="M13" s="86">
        <v>282.10000000000002</v>
      </c>
      <c r="N13" s="49">
        <f>M13*100/L13</f>
        <v>1.3884616425781779</v>
      </c>
      <c r="O13" s="41">
        <v>2434.9</v>
      </c>
      <c r="P13" s="64">
        <f t="shared" ref="P13:P74" si="9">H13/O13</f>
        <v>6.1187728448806933</v>
      </c>
    </row>
    <row r="14" spans="1:16" ht="43.5" customHeight="1">
      <c r="A14" s="39" t="s">
        <v>4</v>
      </c>
      <c r="B14" s="74" t="s">
        <v>23</v>
      </c>
      <c r="C14" s="23">
        <v>48735.199999999997</v>
      </c>
      <c r="D14" s="23">
        <v>35615.5</v>
      </c>
      <c r="E14" s="25">
        <v>13119.7</v>
      </c>
      <c r="F14" s="23">
        <v>60900.9</v>
      </c>
      <c r="G14" s="23">
        <v>45534.2</v>
      </c>
      <c r="H14" s="23">
        <f t="shared" si="8"/>
        <v>15366.700000000004</v>
      </c>
      <c r="I14" s="24">
        <f t="shared" si="2"/>
        <v>12165.700000000004</v>
      </c>
      <c r="J14" s="24">
        <f t="shared" si="3"/>
        <v>9918.6999999999971</v>
      </c>
      <c r="K14" s="26">
        <f t="shared" si="3"/>
        <v>2247.0000000000036</v>
      </c>
      <c r="L14" s="27">
        <f t="shared" si="1"/>
        <v>54818.05</v>
      </c>
      <c r="M14" s="87">
        <v>2404.6999999999998</v>
      </c>
      <c r="N14" s="46">
        <f t="shared" ref="N14:N77" si="10">M14*100/L14</f>
        <v>4.3866937988491008</v>
      </c>
      <c r="O14" s="27">
        <v>6711</v>
      </c>
      <c r="P14" s="65">
        <f t="shared" si="9"/>
        <v>2.2897779764565644</v>
      </c>
    </row>
    <row r="15" spans="1:16" ht="52.5" customHeight="1">
      <c r="A15" s="39" t="s">
        <v>5</v>
      </c>
      <c r="B15" s="75" t="s">
        <v>24</v>
      </c>
      <c r="C15" s="23">
        <v>1472563.8</v>
      </c>
      <c r="D15" s="23">
        <v>1448136.4</v>
      </c>
      <c r="E15" s="25">
        <v>24427.5</v>
      </c>
      <c r="F15" s="23">
        <v>1469152.2</v>
      </c>
      <c r="G15" s="23">
        <v>1442727.1</v>
      </c>
      <c r="H15" s="23">
        <f t="shared" si="8"/>
        <v>26425.09999999986</v>
      </c>
      <c r="I15" s="24">
        <f t="shared" si="2"/>
        <v>-3411.6000000000931</v>
      </c>
      <c r="J15" s="24">
        <f t="shared" si="3"/>
        <v>-5409.2999999998137</v>
      </c>
      <c r="K15" s="26">
        <f t="shared" si="3"/>
        <v>1997.5999999998603</v>
      </c>
      <c r="L15" s="27">
        <f t="shared" si="1"/>
        <v>1470858</v>
      </c>
      <c r="M15" s="87">
        <v>-9168.2999999999993</v>
      </c>
      <c r="N15" s="46">
        <f t="shared" si="10"/>
        <v>-0.62333005633446592</v>
      </c>
      <c r="O15" s="27">
        <v>21185.5</v>
      </c>
      <c r="P15" s="65">
        <f t="shared" si="9"/>
        <v>1.2473201010124784</v>
      </c>
    </row>
    <row r="16" spans="1:16" ht="24" customHeight="1">
      <c r="A16" s="39" t="s">
        <v>6</v>
      </c>
      <c r="B16" s="74" t="s">
        <v>155</v>
      </c>
      <c r="C16" s="23">
        <v>61095.5</v>
      </c>
      <c r="D16" s="23">
        <v>23993.5</v>
      </c>
      <c r="E16" s="25">
        <v>37102</v>
      </c>
      <c r="F16" s="23">
        <v>75922</v>
      </c>
      <c r="G16" s="23">
        <v>32474.3</v>
      </c>
      <c r="H16" s="23">
        <f t="shared" si="8"/>
        <v>43447.7</v>
      </c>
      <c r="I16" s="25">
        <f t="shared" si="2"/>
        <v>14826.5</v>
      </c>
      <c r="J16" s="25">
        <f t="shared" si="3"/>
        <v>8480.7999999999993</v>
      </c>
      <c r="K16" s="44">
        <f t="shared" si="3"/>
        <v>6345.6999999999971</v>
      </c>
      <c r="L16" s="28">
        <f t="shared" si="1"/>
        <v>68508.75</v>
      </c>
      <c r="M16" s="87">
        <v>5345.6</v>
      </c>
      <c r="N16" s="46">
        <f t="shared" si="10"/>
        <v>7.8027989125476669</v>
      </c>
      <c r="O16" s="40">
        <v>17072.900000000001</v>
      </c>
      <c r="P16" s="65">
        <f t="shared" si="9"/>
        <v>2.5448342109424873</v>
      </c>
    </row>
    <row r="17" spans="1:16" ht="25.5" customHeight="1">
      <c r="A17" s="39" t="s">
        <v>7</v>
      </c>
      <c r="B17" s="74" t="s">
        <v>25</v>
      </c>
      <c r="C17" s="28">
        <v>57071.9</v>
      </c>
      <c r="D17" s="28">
        <v>53186.7</v>
      </c>
      <c r="E17" s="25">
        <v>3885.3</v>
      </c>
      <c r="F17" s="28">
        <v>60768.5</v>
      </c>
      <c r="G17" s="28">
        <v>51546.400000000001</v>
      </c>
      <c r="H17" s="23">
        <f t="shared" si="8"/>
        <v>9222.0999999999985</v>
      </c>
      <c r="I17" s="25">
        <f t="shared" si="2"/>
        <v>3696.5999999999985</v>
      </c>
      <c r="J17" s="25">
        <f t="shared" si="3"/>
        <v>-1640.2999999999956</v>
      </c>
      <c r="K17" s="44">
        <f t="shared" si="3"/>
        <v>5336.7999999999984</v>
      </c>
      <c r="L17" s="28">
        <f t="shared" si="1"/>
        <v>58920.2</v>
      </c>
      <c r="M17" s="88">
        <v>2434.3000000000002</v>
      </c>
      <c r="N17" s="46">
        <f>M17*100/L17</f>
        <v>4.1315202596053648</v>
      </c>
      <c r="O17" s="28">
        <v>7545.7</v>
      </c>
      <c r="P17" s="65">
        <f t="shared" si="9"/>
        <v>1.2221662668804749</v>
      </c>
    </row>
    <row r="18" spans="1:16" ht="24.95" customHeight="1">
      <c r="A18" s="39" t="s">
        <v>8</v>
      </c>
      <c r="B18" s="74" t="s">
        <v>26</v>
      </c>
      <c r="C18" s="23">
        <v>107522.8</v>
      </c>
      <c r="D18" s="23">
        <v>38033.9</v>
      </c>
      <c r="E18" s="25">
        <v>69488.800000000003</v>
      </c>
      <c r="F18" s="23">
        <v>99154.8</v>
      </c>
      <c r="G18" s="23">
        <v>37479.9</v>
      </c>
      <c r="H18" s="23">
        <f t="shared" si="8"/>
        <v>61674.9</v>
      </c>
      <c r="I18" s="25">
        <f t="shared" si="2"/>
        <v>-8368</v>
      </c>
      <c r="J18" s="25">
        <f t="shared" si="3"/>
        <v>-554</v>
      </c>
      <c r="K18" s="44">
        <f t="shared" si="3"/>
        <v>-7813.9000000000015</v>
      </c>
      <c r="L18" s="28">
        <f t="shared" si="1"/>
        <v>103338.8</v>
      </c>
      <c r="M18" s="87">
        <v>10027.9</v>
      </c>
      <c r="N18" s="46">
        <f t="shared" si="10"/>
        <v>9.7039059869090796</v>
      </c>
      <c r="O18" s="28">
        <v>45141.2</v>
      </c>
      <c r="P18" s="65">
        <f t="shared" si="9"/>
        <v>1.3662662933196283</v>
      </c>
    </row>
    <row r="19" spans="1:16" ht="24.95" customHeight="1">
      <c r="A19" s="39" t="s">
        <v>9</v>
      </c>
      <c r="B19" s="74" t="s">
        <v>27</v>
      </c>
      <c r="C19" s="23">
        <v>17043.5</v>
      </c>
      <c r="D19" s="23">
        <v>5534.1</v>
      </c>
      <c r="E19" s="25">
        <v>11509.4</v>
      </c>
      <c r="F19" s="23">
        <v>17728.3</v>
      </c>
      <c r="G19" s="23">
        <v>5177.5</v>
      </c>
      <c r="H19" s="23">
        <f t="shared" si="8"/>
        <v>12550.8</v>
      </c>
      <c r="I19" s="25">
        <f t="shared" si="2"/>
        <v>684.79999999999927</v>
      </c>
      <c r="J19" s="25">
        <f t="shared" si="3"/>
        <v>-356.60000000000036</v>
      </c>
      <c r="K19" s="44">
        <f t="shared" si="3"/>
        <v>1041.3999999999996</v>
      </c>
      <c r="L19" s="28">
        <f t="shared" si="1"/>
        <v>17385.900000000001</v>
      </c>
      <c r="M19" s="87">
        <v>53.2</v>
      </c>
      <c r="N19" s="46">
        <f t="shared" si="10"/>
        <v>0.30599508797358776</v>
      </c>
      <c r="O19" s="28">
        <v>3560.9</v>
      </c>
      <c r="P19" s="65">
        <f t="shared" si="9"/>
        <v>3.5246145637338873</v>
      </c>
    </row>
    <row r="20" spans="1:16" ht="24.95" customHeight="1">
      <c r="A20" s="39" t="s">
        <v>10</v>
      </c>
      <c r="B20" s="74" t="s">
        <v>28</v>
      </c>
      <c r="C20" s="23">
        <v>26276.6</v>
      </c>
      <c r="D20" s="23">
        <v>1710.2</v>
      </c>
      <c r="E20" s="25">
        <v>24566.400000000001</v>
      </c>
      <c r="F20" s="23">
        <v>30820.2</v>
      </c>
      <c r="G20" s="23">
        <v>1565.7</v>
      </c>
      <c r="H20" s="23">
        <f t="shared" si="8"/>
        <v>29254.5</v>
      </c>
      <c r="I20" s="25">
        <f t="shared" si="2"/>
        <v>4543.6000000000022</v>
      </c>
      <c r="J20" s="25">
        <f t="shared" si="3"/>
        <v>-144.5</v>
      </c>
      <c r="K20" s="44">
        <f t="shared" si="3"/>
        <v>4688.0999999999985</v>
      </c>
      <c r="L20" s="28">
        <f t="shared" si="1"/>
        <v>28548.400000000001</v>
      </c>
      <c r="M20" s="87">
        <v>208</v>
      </c>
      <c r="N20" s="46">
        <f t="shared" si="10"/>
        <v>0.7285872413165011</v>
      </c>
      <c r="O20" s="40">
        <v>28341</v>
      </c>
      <c r="P20" s="65">
        <f>H20/O20</f>
        <v>1.032232454747539</v>
      </c>
    </row>
    <row r="21" spans="1:16" ht="24.95" customHeight="1">
      <c r="A21" s="39" t="s">
        <v>11</v>
      </c>
      <c r="B21" s="74" t="s">
        <v>29</v>
      </c>
      <c r="C21" s="28">
        <v>4479</v>
      </c>
      <c r="D21" s="28">
        <v>2919.2</v>
      </c>
      <c r="E21" s="25">
        <v>1559.8</v>
      </c>
      <c r="F21" s="28">
        <v>13890.7</v>
      </c>
      <c r="G21" s="28">
        <v>12040.5</v>
      </c>
      <c r="H21" s="23">
        <f t="shared" si="8"/>
        <v>1850.2000000000007</v>
      </c>
      <c r="I21" s="25">
        <f t="shared" si="2"/>
        <v>9411.7000000000007</v>
      </c>
      <c r="J21" s="25">
        <f t="shared" si="3"/>
        <v>9121.2999999999993</v>
      </c>
      <c r="K21" s="44">
        <f t="shared" si="3"/>
        <v>290.40000000000077</v>
      </c>
      <c r="L21" s="28">
        <f t="shared" si="1"/>
        <v>9184.85</v>
      </c>
      <c r="M21" s="88">
        <v>91.4</v>
      </c>
      <c r="N21" s="46">
        <f t="shared" si="10"/>
        <v>0.9951169589051535</v>
      </c>
      <c r="O21" s="28">
        <v>438.4</v>
      </c>
      <c r="P21" s="65">
        <f t="shared" si="9"/>
        <v>4.2203467153284686</v>
      </c>
    </row>
    <row r="22" spans="1:16" s="43" customFormat="1" ht="45" customHeight="1">
      <c r="A22" s="73" t="s">
        <v>12</v>
      </c>
      <c r="B22" s="76" t="s">
        <v>30</v>
      </c>
      <c r="C22" s="40">
        <v>797963.1</v>
      </c>
      <c r="D22" s="40">
        <v>796569.1</v>
      </c>
      <c r="E22" s="41">
        <v>1394</v>
      </c>
      <c r="F22" s="40">
        <v>715050.6</v>
      </c>
      <c r="G22" s="40">
        <v>711301.6</v>
      </c>
      <c r="H22" s="23">
        <f t="shared" si="8"/>
        <v>3749</v>
      </c>
      <c r="I22" s="41">
        <f t="shared" si="2"/>
        <v>-82912.5</v>
      </c>
      <c r="J22" s="41">
        <f t="shared" si="3"/>
        <v>-85267.5</v>
      </c>
      <c r="K22" s="45">
        <f t="shared" si="3"/>
        <v>2355</v>
      </c>
      <c r="L22" s="40">
        <f>(F22+C22)/2</f>
        <v>756506.85</v>
      </c>
      <c r="M22" s="89">
        <v>-856.3</v>
      </c>
      <c r="N22" s="50">
        <f t="shared" si="10"/>
        <v>-0.1131913081818096</v>
      </c>
      <c r="O22" s="40">
        <v>24853.4</v>
      </c>
      <c r="P22" s="65">
        <f t="shared" si="9"/>
        <v>0.15084455245559963</v>
      </c>
    </row>
    <row r="23" spans="1:16" ht="24.95" customHeight="1">
      <c r="A23" s="39" t="s">
        <v>13</v>
      </c>
      <c r="B23" s="74" t="s">
        <v>31</v>
      </c>
      <c r="C23" s="23">
        <v>10727.9</v>
      </c>
      <c r="D23" s="23">
        <v>9287.7999999999993</v>
      </c>
      <c r="E23" s="25">
        <v>1440.1</v>
      </c>
      <c r="F23" s="23">
        <v>13522.7</v>
      </c>
      <c r="G23" s="23">
        <v>12539.5</v>
      </c>
      <c r="H23" s="23">
        <f t="shared" si="8"/>
        <v>983.20000000000073</v>
      </c>
      <c r="I23" s="25">
        <f t="shared" si="2"/>
        <v>2794.8000000000011</v>
      </c>
      <c r="J23" s="25">
        <f t="shared" si="3"/>
        <v>3251.7000000000007</v>
      </c>
      <c r="K23" s="44">
        <f t="shared" si="3"/>
        <v>-456.89999999999918</v>
      </c>
      <c r="L23" s="28">
        <f t="shared" si="1"/>
        <v>12125.3</v>
      </c>
      <c r="M23" s="87">
        <v>151.1</v>
      </c>
      <c r="N23" s="46">
        <f t="shared" si="10"/>
        <v>1.2461547343158521</v>
      </c>
      <c r="O23" s="28">
        <v>420.7</v>
      </c>
      <c r="P23" s="65">
        <f t="shared" si="9"/>
        <v>2.3370572854765883</v>
      </c>
    </row>
    <row r="24" spans="1:16" ht="24.95" customHeight="1">
      <c r="A24" s="39" t="s">
        <v>14</v>
      </c>
      <c r="B24" s="74" t="s">
        <v>32</v>
      </c>
      <c r="C24" s="28">
        <v>31913.3</v>
      </c>
      <c r="D24" s="28">
        <v>27617.5</v>
      </c>
      <c r="E24" s="25">
        <v>4295.8</v>
      </c>
      <c r="F24" s="28">
        <v>31509.5</v>
      </c>
      <c r="G24" s="28">
        <v>27231.7</v>
      </c>
      <c r="H24" s="23">
        <f t="shared" si="8"/>
        <v>4277.7999999999993</v>
      </c>
      <c r="I24" s="25">
        <f t="shared" si="2"/>
        <v>-403.79999999999927</v>
      </c>
      <c r="J24" s="25">
        <f t="shared" si="3"/>
        <v>-385.79999999999927</v>
      </c>
      <c r="K24" s="44">
        <f t="shared" si="3"/>
        <v>-18.000000000000909</v>
      </c>
      <c r="L24" s="28">
        <f t="shared" si="1"/>
        <v>31711.4</v>
      </c>
      <c r="M24" s="88">
        <v>191.3</v>
      </c>
      <c r="N24" s="46">
        <f t="shared" si="10"/>
        <v>0.60325308879456596</v>
      </c>
      <c r="O24" s="40">
        <v>1600.1</v>
      </c>
      <c r="P24" s="65">
        <f t="shared" si="9"/>
        <v>2.6734579088806947</v>
      </c>
    </row>
    <row r="25" spans="1:16" ht="24.95" customHeight="1">
      <c r="A25" s="39" t="s">
        <v>33</v>
      </c>
      <c r="B25" s="74" t="s">
        <v>35</v>
      </c>
      <c r="C25" s="28">
        <v>109.7</v>
      </c>
      <c r="D25" s="27">
        <v>0</v>
      </c>
      <c r="E25" s="25">
        <v>109.7</v>
      </c>
      <c r="F25" s="28">
        <v>118.4</v>
      </c>
      <c r="G25" s="27"/>
      <c r="H25" s="23">
        <f t="shared" si="8"/>
        <v>118.4</v>
      </c>
      <c r="I25" s="25">
        <f t="shared" si="2"/>
        <v>8.7000000000000028</v>
      </c>
      <c r="J25" s="25">
        <f t="shared" si="3"/>
        <v>0</v>
      </c>
      <c r="K25" s="44">
        <f t="shared" si="3"/>
        <v>8.7000000000000028</v>
      </c>
      <c r="L25" s="28">
        <f t="shared" si="1"/>
        <v>114.05000000000001</v>
      </c>
      <c r="M25" s="90">
        <v>0</v>
      </c>
      <c r="N25" s="46">
        <f t="shared" si="10"/>
        <v>0</v>
      </c>
      <c r="O25" s="40">
        <v>117.7</v>
      </c>
      <c r="P25" s="65">
        <f t="shared" si="9"/>
        <v>1.005947323704333</v>
      </c>
    </row>
    <row r="26" spans="1:16">
      <c r="A26" s="39" t="s">
        <v>34</v>
      </c>
      <c r="B26" s="74" t="s">
        <v>37</v>
      </c>
      <c r="C26" s="28">
        <v>44</v>
      </c>
      <c r="D26" s="27">
        <v>0.4</v>
      </c>
      <c r="E26" s="25">
        <v>43.6</v>
      </c>
      <c r="F26" s="28">
        <v>26.6</v>
      </c>
      <c r="G26" s="27"/>
      <c r="H26" s="23">
        <f t="shared" si="8"/>
        <v>26.6</v>
      </c>
      <c r="I26" s="25">
        <f t="shared" si="2"/>
        <v>-17.399999999999999</v>
      </c>
      <c r="J26" s="25">
        <f t="shared" si="3"/>
        <v>-0.4</v>
      </c>
      <c r="K26" s="44">
        <f t="shared" si="3"/>
        <v>-17</v>
      </c>
      <c r="L26" s="28">
        <f t="shared" si="1"/>
        <v>35.299999999999997</v>
      </c>
      <c r="M26" s="90">
        <v>-23.9</v>
      </c>
      <c r="N26" s="46">
        <f t="shared" si="10"/>
        <v>-67.705382436260635</v>
      </c>
      <c r="O26" s="40">
        <v>67.3</v>
      </c>
      <c r="P26" s="65">
        <f t="shared" si="9"/>
        <v>0.39524517087667166</v>
      </c>
    </row>
    <row r="27" spans="1:16" ht="24" thickBot="1">
      <c r="A27" s="69" t="s">
        <v>36</v>
      </c>
      <c r="B27" s="71" t="s">
        <v>39</v>
      </c>
      <c r="C27" s="32">
        <v>64.900000000000006</v>
      </c>
      <c r="D27" s="32">
        <v>18.399999999999999</v>
      </c>
      <c r="E27" s="29">
        <v>46.6</v>
      </c>
      <c r="F27" s="32">
        <v>69.2</v>
      </c>
      <c r="G27" s="32">
        <v>5.3</v>
      </c>
      <c r="H27" s="23">
        <f t="shared" si="8"/>
        <v>63.900000000000006</v>
      </c>
      <c r="I27" s="29">
        <f t="shared" ref="I27:I28" si="11">F27-C27</f>
        <v>4.2999999999999972</v>
      </c>
      <c r="J27" s="29">
        <f t="shared" ref="J27:J28" si="12">G27-D27</f>
        <v>-13.099999999999998</v>
      </c>
      <c r="K27" s="82">
        <f t="shared" ref="K27:K28" si="13">H27-E27</f>
        <v>17.300000000000004</v>
      </c>
      <c r="L27" s="33">
        <f t="shared" ref="L27:L28" si="14">(F27+C27)/2</f>
        <v>67.050000000000011</v>
      </c>
      <c r="M27" s="91">
        <v>-16.3</v>
      </c>
      <c r="N27" s="47">
        <f t="shared" ref="N27:N28" si="15">M27*100/L27</f>
        <v>-24.310216256524978</v>
      </c>
      <c r="O27" s="52">
        <v>28.1</v>
      </c>
      <c r="P27" s="63">
        <f t="shared" ref="P27" si="16">H27/O27</f>
        <v>2.2740213523131674</v>
      </c>
    </row>
    <row r="28" spans="1:16" ht="24" thickBot="1">
      <c r="A28" s="69" t="s">
        <v>38</v>
      </c>
      <c r="B28" s="71" t="s">
        <v>170</v>
      </c>
      <c r="C28" s="32">
        <v>1807.2</v>
      </c>
      <c r="D28" s="33">
        <v>695</v>
      </c>
      <c r="E28" s="98">
        <f>C28-D28</f>
        <v>1112.2</v>
      </c>
      <c r="F28" s="32">
        <v>1928.9</v>
      </c>
      <c r="G28" s="99">
        <v>823.2</v>
      </c>
      <c r="H28" s="23">
        <f>F28-G28</f>
        <v>1105.7</v>
      </c>
      <c r="I28" s="100">
        <f t="shared" si="11"/>
        <v>121.70000000000005</v>
      </c>
      <c r="J28" s="23">
        <f t="shared" si="12"/>
        <v>128.20000000000005</v>
      </c>
      <c r="K28" s="23">
        <f t="shared" si="13"/>
        <v>-6.5</v>
      </c>
      <c r="L28" s="33">
        <f t="shared" si="14"/>
        <v>1868.0500000000002</v>
      </c>
      <c r="M28" s="91">
        <v>115.2</v>
      </c>
      <c r="N28" s="47">
        <f t="shared" si="15"/>
        <v>6.1668584887984794</v>
      </c>
      <c r="O28" s="52">
        <v>58.7</v>
      </c>
      <c r="P28" s="63">
        <f t="shared" si="9"/>
        <v>18.836456558773424</v>
      </c>
    </row>
    <row r="29" spans="1:16" ht="30" customHeight="1" thickBot="1">
      <c r="A29" s="104" t="s">
        <v>40</v>
      </c>
      <c r="B29" s="116"/>
      <c r="C29" s="35">
        <f>SUM(C13:C28)</f>
        <v>2655917.6</v>
      </c>
      <c r="D29" s="35">
        <f>SUM(D13:D28)</f>
        <v>2445938.8999999994</v>
      </c>
      <c r="E29" s="98">
        <f>C29-D29</f>
        <v>209978.70000000065</v>
      </c>
      <c r="F29" s="35">
        <f>SUM(F13:F28)</f>
        <v>2612699.2000000002</v>
      </c>
      <c r="G29" s="35">
        <f>SUM(G13:G28)</f>
        <v>2387684</v>
      </c>
      <c r="H29" s="98">
        <f>F29-G29</f>
        <v>225015.20000000019</v>
      </c>
      <c r="I29" s="98">
        <f>F29-C29</f>
        <v>-43218.399999999907</v>
      </c>
      <c r="J29" s="98">
        <f t="shared" si="3"/>
        <v>-58254.899999999441</v>
      </c>
      <c r="K29" s="98">
        <f t="shared" si="3"/>
        <v>15036.499999999534</v>
      </c>
      <c r="L29" s="37">
        <f>(F29+C29)/2</f>
        <v>2634308.4000000004</v>
      </c>
      <c r="M29" s="35">
        <f>SUM(M13:M28)</f>
        <v>11240.000000000002</v>
      </c>
      <c r="N29" s="37">
        <f t="shared" si="10"/>
        <v>0.42667745355858872</v>
      </c>
      <c r="O29" s="35">
        <f>SUM(O13:O28)</f>
        <v>159577.5</v>
      </c>
      <c r="P29" s="37">
        <f t="shared" si="9"/>
        <v>1.4100684620325559</v>
      </c>
    </row>
    <row r="30" spans="1:16" ht="45.75" customHeight="1">
      <c r="A30" s="72" t="s">
        <v>153</v>
      </c>
      <c r="B30" s="70" t="s">
        <v>42</v>
      </c>
      <c r="C30" s="22">
        <v>3969.1</v>
      </c>
      <c r="D30" s="22">
        <v>3181.2</v>
      </c>
      <c r="E30" s="25">
        <v>787.9</v>
      </c>
      <c r="F30" s="22">
        <v>3776.4</v>
      </c>
      <c r="G30" s="22">
        <v>3099.7</v>
      </c>
      <c r="H30" s="23">
        <f t="shared" ref="H30:H34" si="17">F30-G30</f>
        <v>676.70000000000027</v>
      </c>
      <c r="I30" s="25">
        <f t="shared" si="2"/>
        <v>-192.69999999999982</v>
      </c>
      <c r="J30" s="25">
        <f t="shared" si="3"/>
        <v>-81.5</v>
      </c>
      <c r="K30" s="44">
        <f t="shared" si="3"/>
        <v>-111.1999999999997</v>
      </c>
      <c r="L30" s="38">
        <f t="shared" si="1"/>
        <v>3872.75</v>
      </c>
      <c r="M30" s="92">
        <v>-17.600000000000001</v>
      </c>
      <c r="N30" s="49">
        <f t="shared" si="10"/>
        <v>-0.4544574268930347</v>
      </c>
      <c r="O30" s="38">
        <v>675.5</v>
      </c>
      <c r="P30" s="64">
        <f t="shared" si="9"/>
        <v>1.0017764618800893</v>
      </c>
    </row>
    <row r="31" spans="1:16" ht="67.5" customHeight="1">
      <c r="A31" s="39" t="s">
        <v>41</v>
      </c>
      <c r="B31" s="74" t="s">
        <v>44</v>
      </c>
      <c r="C31" s="28">
        <v>28998.9</v>
      </c>
      <c r="D31" s="28">
        <v>27670.5</v>
      </c>
      <c r="E31" s="25">
        <v>1328.5</v>
      </c>
      <c r="F31" s="28">
        <v>29321.200000000001</v>
      </c>
      <c r="G31" s="28">
        <v>27129.9</v>
      </c>
      <c r="H31" s="23">
        <f t="shared" si="17"/>
        <v>2191.2999999999993</v>
      </c>
      <c r="I31" s="25">
        <f t="shared" si="2"/>
        <v>322.29999999999927</v>
      </c>
      <c r="J31" s="25">
        <f t="shared" si="3"/>
        <v>-540.59999999999854</v>
      </c>
      <c r="K31" s="44">
        <f t="shared" si="3"/>
        <v>862.79999999999927</v>
      </c>
      <c r="L31" s="28">
        <f t="shared" si="1"/>
        <v>29160.050000000003</v>
      </c>
      <c r="M31" s="93">
        <v>-3.6</v>
      </c>
      <c r="N31" s="46">
        <f t="shared" si="10"/>
        <v>-1.2345657843522215E-2</v>
      </c>
      <c r="O31" s="40">
        <v>26814.5</v>
      </c>
      <c r="P31" s="65">
        <f t="shared" si="9"/>
        <v>8.1720710809450078E-2</v>
      </c>
    </row>
    <row r="32" spans="1:16" ht="24.75" customHeight="1">
      <c r="A32" s="39" t="s">
        <v>43</v>
      </c>
      <c r="B32" s="74" t="s">
        <v>46</v>
      </c>
      <c r="C32" s="27">
        <v>15.3</v>
      </c>
      <c r="D32" s="27">
        <v>13.8</v>
      </c>
      <c r="E32" s="25">
        <v>1.5</v>
      </c>
      <c r="F32" s="27">
        <v>14.9</v>
      </c>
      <c r="G32" s="27">
        <v>13.8</v>
      </c>
      <c r="H32" s="23">
        <f t="shared" si="17"/>
        <v>1.0999999999999996</v>
      </c>
      <c r="I32" s="25">
        <f t="shared" si="2"/>
        <v>-0.40000000000000036</v>
      </c>
      <c r="J32" s="25">
        <f t="shared" si="3"/>
        <v>0</v>
      </c>
      <c r="K32" s="44">
        <f t="shared" si="3"/>
        <v>-0.40000000000000036</v>
      </c>
      <c r="L32" s="28">
        <f t="shared" si="1"/>
        <v>15.100000000000001</v>
      </c>
      <c r="M32" s="93">
        <v>-9.3000000000000007</v>
      </c>
      <c r="N32" s="46">
        <f t="shared" si="10"/>
        <v>-61.589403973509938</v>
      </c>
      <c r="O32" s="28">
        <v>18.2</v>
      </c>
      <c r="P32" s="65">
        <f t="shared" si="9"/>
        <v>6.0439560439560419E-2</v>
      </c>
    </row>
    <row r="33" spans="1:16" ht="24.75" customHeight="1">
      <c r="A33" s="69" t="s">
        <v>45</v>
      </c>
      <c r="B33" s="77" t="s">
        <v>160</v>
      </c>
      <c r="C33" s="27">
        <v>34.200000000000003</v>
      </c>
      <c r="D33" s="27">
        <v>13.1</v>
      </c>
      <c r="E33" s="23">
        <v>21.1</v>
      </c>
      <c r="F33" s="27">
        <v>17.7</v>
      </c>
      <c r="G33" s="27">
        <v>10.1</v>
      </c>
      <c r="H33" s="23">
        <f t="shared" si="17"/>
        <v>7.6</v>
      </c>
      <c r="I33" s="23">
        <f t="shared" si="2"/>
        <v>-16.500000000000004</v>
      </c>
      <c r="J33" s="23">
        <f t="shared" si="3"/>
        <v>-3</v>
      </c>
      <c r="K33" s="23">
        <f t="shared" si="3"/>
        <v>-13.500000000000002</v>
      </c>
      <c r="L33" s="28">
        <f t="shared" si="1"/>
        <v>25.950000000000003</v>
      </c>
      <c r="M33" s="93">
        <v>1</v>
      </c>
      <c r="N33" s="46">
        <f t="shared" si="10"/>
        <v>3.8535645472061653</v>
      </c>
      <c r="O33" s="28">
        <v>3.5</v>
      </c>
      <c r="P33" s="65">
        <f t="shared" si="9"/>
        <v>2.1714285714285713</v>
      </c>
    </row>
    <row r="34" spans="1:16" ht="49.5" customHeight="1" thickBot="1">
      <c r="A34" s="69" t="s">
        <v>154</v>
      </c>
      <c r="B34" s="71" t="s">
        <v>48</v>
      </c>
      <c r="C34" s="53">
        <v>149.80000000000001</v>
      </c>
      <c r="D34" s="53">
        <v>108.2</v>
      </c>
      <c r="E34" s="29">
        <v>41.6</v>
      </c>
      <c r="F34" s="53">
        <v>162.4</v>
      </c>
      <c r="G34" s="53">
        <v>108.2</v>
      </c>
      <c r="H34" s="23">
        <f t="shared" si="17"/>
        <v>54.2</v>
      </c>
      <c r="I34" s="29">
        <f>F34-C34</f>
        <v>12.599999999999994</v>
      </c>
      <c r="J34" s="29">
        <f t="shared" si="3"/>
        <v>0</v>
      </c>
      <c r="K34" s="82">
        <f t="shared" si="3"/>
        <v>12.600000000000001</v>
      </c>
      <c r="L34" s="83">
        <f t="shared" si="1"/>
        <v>156.10000000000002</v>
      </c>
      <c r="M34" s="94"/>
      <c r="N34" s="54">
        <f t="shared" si="10"/>
        <v>0</v>
      </c>
      <c r="O34" s="83">
        <v>44.4</v>
      </c>
      <c r="P34" s="66">
        <f t="shared" si="9"/>
        <v>1.2207207207207209</v>
      </c>
    </row>
    <row r="35" spans="1:16" ht="30" customHeight="1" thickBot="1">
      <c r="A35" s="104" t="s">
        <v>49</v>
      </c>
      <c r="B35" s="116"/>
      <c r="C35" s="36">
        <f>SUM(C30:C34)</f>
        <v>33167.300000000003</v>
      </c>
      <c r="D35" s="36">
        <f>SUM(D30:D34)</f>
        <v>30986.799999999999</v>
      </c>
      <c r="E35" s="35">
        <f>C35-D35</f>
        <v>2180.5000000000036</v>
      </c>
      <c r="F35" s="36">
        <f t="shared" ref="F35:G35" si="18">SUM(F30:F34)</f>
        <v>33292.6</v>
      </c>
      <c r="G35" s="36">
        <f t="shared" si="18"/>
        <v>30361.7</v>
      </c>
      <c r="H35" s="36">
        <f>F35-G35</f>
        <v>2930.8999999999978</v>
      </c>
      <c r="I35" s="35">
        <f t="shared" si="2"/>
        <v>125.29999999999563</v>
      </c>
      <c r="J35" s="35">
        <f t="shared" si="3"/>
        <v>-625.09999999999854</v>
      </c>
      <c r="K35" s="35">
        <f t="shared" si="3"/>
        <v>750.39999999999418</v>
      </c>
      <c r="L35" s="37">
        <f t="shared" si="1"/>
        <v>33229.949999999997</v>
      </c>
      <c r="M35" s="36">
        <f>SUM(M30:M34)</f>
        <v>-29.500000000000004</v>
      </c>
      <c r="N35" s="48">
        <f t="shared" si="10"/>
        <v>-8.8775336706796146E-2</v>
      </c>
      <c r="O35" s="36">
        <f>SUM(O30:O34)</f>
        <v>27556.100000000002</v>
      </c>
      <c r="P35" s="37">
        <f t="shared" si="9"/>
        <v>0.1063612049600632</v>
      </c>
    </row>
    <row r="36" spans="1:16" ht="48" customHeight="1">
      <c r="A36" s="72" t="s">
        <v>47</v>
      </c>
      <c r="B36" s="70" t="s">
        <v>51</v>
      </c>
      <c r="C36" s="22">
        <v>1084.7</v>
      </c>
      <c r="D36" s="38">
        <v>463.9</v>
      </c>
      <c r="E36" s="25">
        <v>620.79999999999995</v>
      </c>
      <c r="F36" s="22">
        <v>1195.4000000000001</v>
      </c>
      <c r="G36" s="38">
        <v>431.7</v>
      </c>
      <c r="H36" s="23">
        <f t="shared" ref="H36:H40" si="19">F36-G36</f>
        <v>763.7</v>
      </c>
      <c r="I36" s="25">
        <f t="shared" si="2"/>
        <v>110.70000000000005</v>
      </c>
      <c r="J36" s="25">
        <f t="shared" si="3"/>
        <v>-32.199999999999989</v>
      </c>
      <c r="K36" s="44">
        <f t="shared" si="3"/>
        <v>142.90000000000009</v>
      </c>
      <c r="L36" s="38">
        <f t="shared" si="1"/>
        <v>1140.0500000000002</v>
      </c>
      <c r="M36" s="94">
        <v>144.6</v>
      </c>
      <c r="N36" s="49">
        <f t="shared" si="10"/>
        <v>12.683654225691853</v>
      </c>
      <c r="O36" s="41">
        <v>25.3</v>
      </c>
      <c r="P36" s="64">
        <f t="shared" si="9"/>
        <v>30.185770750988144</v>
      </c>
    </row>
    <row r="37" spans="1:16" ht="27" customHeight="1">
      <c r="A37" s="39" t="s">
        <v>50</v>
      </c>
      <c r="B37" s="74" t="s">
        <v>53</v>
      </c>
      <c r="C37" s="27">
        <v>2394.3000000000002</v>
      </c>
      <c r="D37" s="27">
        <v>582</v>
      </c>
      <c r="E37" s="25">
        <v>1811.6</v>
      </c>
      <c r="F37" s="27">
        <v>3269.2</v>
      </c>
      <c r="G37" s="27">
        <v>543</v>
      </c>
      <c r="H37" s="23">
        <f t="shared" si="19"/>
        <v>2726.2</v>
      </c>
      <c r="I37" s="25">
        <f t="shared" si="2"/>
        <v>874.89999999999964</v>
      </c>
      <c r="J37" s="25">
        <f t="shared" si="3"/>
        <v>-39</v>
      </c>
      <c r="K37" s="44">
        <f t="shared" si="3"/>
        <v>914.59999999999991</v>
      </c>
      <c r="L37" s="28">
        <f t="shared" si="1"/>
        <v>2831.75</v>
      </c>
      <c r="M37" s="94">
        <v>-742.8</v>
      </c>
      <c r="N37" s="46">
        <f t="shared" si="10"/>
        <v>-26.231129160413172</v>
      </c>
      <c r="O37" s="28">
        <v>7538.1</v>
      </c>
      <c r="P37" s="65">
        <f t="shared" si="9"/>
        <v>0.36165612024250138</v>
      </c>
    </row>
    <row r="38" spans="1:16" ht="24.95" customHeight="1">
      <c r="A38" s="72" t="s">
        <v>52</v>
      </c>
      <c r="B38" s="74" t="s">
        <v>55</v>
      </c>
      <c r="C38" s="27">
        <v>1551.4</v>
      </c>
      <c r="D38" s="28">
        <v>456.7</v>
      </c>
      <c r="E38" s="25">
        <v>1094.5999999999999</v>
      </c>
      <c r="F38" s="27">
        <v>2185.6</v>
      </c>
      <c r="G38" s="28">
        <v>601</v>
      </c>
      <c r="H38" s="23">
        <f t="shared" si="19"/>
        <v>1584.6</v>
      </c>
      <c r="I38" s="25">
        <f t="shared" si="2"/>
        <v>634.19999999999982</v>
      </c>
      <c r="J38" s="25">
        <f t="shared" si="3"/>
        <v>144.30000000000001</v>
      </c>
      <c r="K38" s="44">
        <f t="shared" si="3"/>
        <v>490</v>
      </c>
      <c r="L38" s="28">
        <f t="shared" si="1"/>
        <v>1868.5</v>
      </c>
      <c r="M38" s="93">
        <v>15.9</v>
      </c>
      <c r="N38" s="46">
        <f t="shared" si="10"/>
        <v>0.85094995986085098</v>
      </c>
      <c r="O38" s="28">
        <v>1707.3</v>
      </c>
      <c r="P38" s="65">
        <f t="shared" si="9"/>
        <v>0.92813213846424181</v>
      </c>
    </row>
    <row r="39" spans="1:16" ht="46.5" customHeight="1">
      <c r="A39" s="39" t="s">
        <v>54</v>
      </c>
      <c r="B39" s="74" t="s">
        <v>57</v>
      </c>
      <c r="C39" s="27">
        <v>1321.6</v>
      </c>
      <c r="D39" s="27"/>
      <c r="E39" s="25">
        <v>1321.6</v>
      </c>
      <c r="F39" s="28">
        <v>1518.1</v>
      </c>
      <c r="G39" s="27"/>
      <c r="H39" s="101">
        <v>1518.1</v>
      </c>
      <c r="I39" s="25">
        <f t="shared" si="2"/>
        <v>196.5</v>
      </c>
      <c r="J39" s="25">
        <f t="shared" si="3"/>
        <v>0</v>
      </c>
      <c r="K39" s="44">
        <f t="shared" si="3"/>
        <v>196.5</v>
      </c>
      <c r="L39" s="28">
        <f t="shared" si="1"/>
        <v>1419.85</v>
      </c>
      <c r="M39" s="93">
        <v>235.1</v>
      </c>
      <c r="N39" s="46">
        <f t="shared" si="10"/>
        <v>16.558087121879073</v>
      </c>
      <c r="O39" s="5">
        <v>1967.2</v>
      </c>
      <c r="P39" s="65">
        <f t="shared" si="9"/>
        <v>0.77170597803985352</v>
      </c>
    </row>
    <row r="40" spans="1:16" ht="26.25" customHeight="1" thickBot="1">
      <c r="A40" s="72" t="s">
        <v>56</v>
      </c>
      <c r="B40" s="71" t="s">
        <v>59</v>
      </c>
      <c r="C40" s="27">
        <v>3593.2</v>
      </c>
      <c r="D40" s="27">
        <v>623.4</v>
      </c>
      <c r="E40" s="29">
        <v>2969.9</v>
      </c>
      <c r="F40" s="27">
        <v>3453.5</v>
      </c>
      <c r="G40" s="27">
        <v>532.20000000000005</v>
      </c>
      <c r="H40" s="23">
        <f t="shared" si="19"/>
        <v>2921.3</v>
      </c>
      <c r="I40" s="29">
        <f t="shared" si="2"/>
        <v>-139.69999999999982</v>
      </c>
      <c r="J40" s="29">
        <f t="shared" si="3"/>
        <v>-91.199999999999932</v>
      </c>
      <c r="K40" s="82">
        <f t="shared" si="3"/>
        <v>-48.599999999999909</v>
      </c>
      <c r="L40" s="33">
        <f t="shared" si="1"/>
        <v>3523.35</v>
      </c>
      <c r="M40" s="91">
        <v>22</v>
      </c>
      <c r="N40" s="47">
        <f t="shared" si="10"/>
        <v>0.62440575020931788</v>
      </c>
      <c r="O40" s="102">
        <v>2606.6999999999998</v>
      </c>
      <c r="P40" s="63">
        <f t="shared" si="9"/>
        <v>1.1206889937468831</v>
      </c>
    </row>
    <row r="41" spans="1:16" ht="24.95" customHeight="1" thickBot="1">
      <c r="A41" s="104" t="s">
        <v>60</v>
      </c>
      <c r="B41" s="116"/>
      <c r="C41" s="35">
        <f>SUM(C36:C40)</f>
        <v>9945.2000000000007</v>
      </c>
      <c r="D41" s="35">
        <f>SUM(D36:D40)</f>
        <v>2126</v>
      </c>
      <c r="E41" s="35">
        <f>C41-D41</f>
        <v>7819.2000000000007</v>
      </c>
      <c r="F41" s="35">
        <f t="shared" ref="F41:G41" si="20">SUM(F36:F40)</f>
        <v>11621.800000000001</v>
      </c>
      <c r="G41" s="35">
        <f t="shared" si="20"/>
        <v>2107.9</v>
      </c>
      <c r="H41" s="35">
        <f>F41-G41</f>
        <v>9513.9000000000015</v>
      </c>
      <c r="I41" s="35">
        <f t="shared" si="2"/>
        <v>1676.6000000000004</v>
      </c>
      <c r="J41" s="35">
        <f t="shared" si="3"/>
        <v>-18.099999999999909</v>
      </c>
      <c r="K41" s="35">
        <f t="shared" si="3"/>
        <v>1694.7000000000007</v>
      </c>
      <c r="L41" s="37">
        <f t="shared" si="1"/>
        <v>10783.5</v>
      </c>
      <c r="M41" s="35">
        <f t="shared" ref="M41:O41" si="21">SUM(M36:M40)</f>
        <v>-325.19999999999993</v>
      </c>
      <c r="N41" s="48">
        <f t="shared" si="10"/>
        <v>-3.015718458756433</v>
      </c>
      <c r="O41" s="35">
        <f t="shared" si="21"/>
        <v>13844.600000000002</v>
      </c>
      <c r="P41" s="37">
        <f t="shared" si="9"/>
        <v>0.68719211822660098</v>
      </c>
    </row>
    <row r="42" spans="1:16" ht="24.95" customHeight="1">
      <c r="A42" s="72" t="s">
        <v>58</v>
      </c>
      <c r="B42" s="78" t="s">
        <v>62</v>
      </c>
      <c r="C42" s="27">
        <v>25151.7</v>
      </c>
      <c r="D42" s="27">
        <v>3.2</v>
      </c>
      <c r="E42" s="25">
        <v>25148.5</v>
      </c>
      <c r="F42" s="28">
        <v>27679.394</v>
      </c>
      <c r="G42" s="27">
        <v>14.8</v>
      </c>
      <c r="H42" s="23">
        <f t="shared" ref="H42:H69" si="22">F42-G42</f>
        <v>27664.594000000001</v>
      </c>
      <c r="I42" s="25">
        <f t="shared" si="2"/>
        <v>2527.6939999999995</v>
      </c>
      <c r="J42" s="25">
        <f t="shared" si="3"/>
        <v>11.600000000000001</v>
      </c>
      <c r="K42" s="44">
        <f t="shared" si="3"/>
        <v>2516.094000000001</v>
      </c>
      <c r="L42" s="38">
        <f t="shared" ref="L42:L73" si="23">(F42+C42)/2</f>
        <v>26415.546999999999</v>
      </c>
      <c r="M42" s="92">
        <v>-3938.6</v>
      </c>
      <c r="N42" s="49">
        <f t="shared" si="10"/>
        <v>-14.910158778843384</v>
      </c>
      <c r="O42" s="38">
        <v>51559.953000000001</v>
      </c>
      <c r="P42" s="64">
        <f t="shared" si="9"/>
        <v>0.53655196310981901</v>
      </c>
    </row>
    <row r="43" spans="1:16" ht="24.95" customHeight="1">
      <c r="A43" s="39" t="s">
        <v>61</v>
      </c>
      <c r="B43" s="74" t="s">
        <v>64</v>
      </c>
      <c r="C43" s="27">
        <v>18270.5</v>
      </c>
      <c r="D43" s="27">
        <v>11.6</v>
      </c>
      <c r="E43" s="25">
        <v>18258.900000000001</v>
      </c>
      <c r="F43" s="27">
        <v>20261.599999999999</v>
      </c>
      <c r="G43" s="27">
        <v>5.8</v>
      </c>
      <c r="H43" s="23">
        <f t="shared" si="22"/>
        <v>20255.8</v>
      </c>
      <c r="I43" s="25">
        <f t="shared" si="2"/>
        <v>1991.0999999999985</v>
      </c>
      <c r="J43" s="25">
        <f t="shared" si="3"/>
        <v>-5.8</v>
      </c>
      <c r="K43" s="44">
        <f t="shared" si="3"/>
        <v>1996.8999999999978</v>
      </c>
      <c r="L43" s="28">
        <f t="shared" si="23"/>
        <v>19266.05</v>
      </c>
      <c r="M43" s="94">
        <v>-7642.6</v>
      </c>
      <c r="N43" s="46">
        <f t="shared" si="10"/>
        <v>-39.668743722766216</v>
      </c>
      <c r="O43" s="28">
        <v>54561.574000000001</v>
      </c>
      <c r="P43" s="65">
        <f t="shared" si="9"/>
        <v>0.37124662129431968</v>
      </c>
    </row>
    <row r="44" spans="1:16" ht="24.95" customHeight="1">
      <c r="A44" s="72" t="s">
        <v>63</v>
      </c>
      <c r="B44" s="79" t="s">
        <v>66</v>
      </c>
      <c r="C44" s="28">
        <v>16267</v>
      </c>
      <c r="D44" s="27">
        <v>80</v>
      </c>
      <c r="E44" s="25">
        <v>16186.9</v>
      </c>
      <c r="F44" s="28">
        <v>17922.257000000001</v>
      </c>
      <c r="G44" s="27">
        <v>69.2</v>
      </c>
      <c r="H44" s="23">
        <f t="shared" si="22"/>
        <v>17853.057000000001</v>
      </c>
      <c r="I44" s="25">
        <f t="shared" si="2"/>
        <v>1655.2570000000014</v>
      </c>
      <c r="J44" s="25">
        <f t="shared" si="3"/>
        <v>-10.799999999999997</v>
      </c>
      <c r="K44" s="44">
        <f t="shared" si="3"/>
        <v>1666.1570000000011</v>
      </c>
      <c r="L44" s="28">
        <f t="shared" si="23"/>
        <v>17094.628499999999</v>
      </c>
      <c r="M44" s="94">
        <v>-0.9</v>
      </c>
      <c r="N44" s="46">
        <f t="shared" si="10"/>
        <v>-5.2648116921640035E-3</v>
      </c>
      <c r="O44" s="40">
        <v>49660.3</v>
      </c>
      <c r="P44" s="65">
        <f t="shared" si="9"/>
        <v>0.35950360750941901</v>
      </c>
    </row>
    <row r="45" spans="1:16" ht="24.95" customHeight="1">
      <c r="A45" s="39" t="s">
        <v>65</v>
      </c>
      <c r="B45" s="74" t="s">
        <v>68</v>
      </c>
      <c r="C45" s="27">
        <v>19234.5</v>
      </c>
      <c r="D45" s="27">
        <v>47.4</v>
      </c>
      <c r="E45" s="25">
        <v>19187.099999999999</v>
      </c>
      <c r="F45" s="28">
        <v>22226.932000000001</v>
      </c>
      <c r="G45" s="27">
        <v>48.2</v>
      </c>
      <c r="H45" s="23">
        <f t="shared" si="22"/>
        <v>22178.732</v>
      </c>
      <c r="I45" s="25">
        <f t="shared" si="2"/>
        <v>2992.4320000000007</v>
      </c>
      <c r="J45" s="25">
        <f t="shared" si="3"/>
        <v>0.80000000000000426</v>
      </c>
      <c r="K45" s="44">
        <f t="shared" si="3"/>
        <v>2991.6320000000014</v>
      </c>
      <c r="L45" s="28">
        <f t="shared" si="23"/>
        <v>20730.716</v>
      </c>
      <c r="M45" s="94">
        <v>-634.70000000000005</v>
      </c>
      <c r="N45" s="46">
        <f t="shared" si="10"/>
        <v>-3.061640514490672</v>
      </c>
      <c r="O45" s="28">
        <v>52397.599999999999</v>
      </c>
      <c r="P45" s="65">
        <f t="shared" si="9"/>
        <v>0.42327763103653604</v>
      </c>
    </row>
    <row r="46" spans="1:16" ht="24.95" customHeight="1">
      <c r="A46" s="72" t="s">
        <v>67</v>
      </c>
      <c r="B46" s="74" t="s">
        <v>70</v>
      </c>
      <c r="C46" s="27">
        <v>24856.3</v>
      </c>
      <c r="D46" s="27">
        <v>25.6</v>
      </c>
      <c r="E46" s="25">
        <v>24830.7</v>
      </c>
      <c r="F46" s="28">
        <v>27753.69</v>
      </c>
      <c r="G46" s="27">
        <v>18.3</v>
      </c>
      <c r="H46" s="23">
        <f t="shared" si="22"/>
        <v>27735.39</v>
      </c>
      <c r="I46" s="25">
        <f t="shared" si="2"/>
        <v>2897.3899999999994</v>
      </c>
      <c r="J46" s="25">
        <f t="shared" si="3"/>
        <v>-7.3000000000000007</v>
      </c>
      <c r="K46" s="44">
        <f t="shared" si="3"/>
        <v>2904.6899999999987</v>
      </c>
      <c r="L46" s="28">
        <f t="shared" si="23"/>
        <v>26304.994999999999</v>
      </c>
      <c r="M46" s="94">
        <v>-537.40200000000004</v>
      </c>
      <c r="N46" s="46">
        <f t="shared" si="10"/>
        <v>-2.0429656040611301</v>
      </c>
      <c r="O46" s="28">
        <v>57517.404999999999</v>
      </c>
      <c r="P46" s="65">
        <f t="shared" si="9"/>
        <v>0.48220864623499615</v>
      </c>
    </row>
    <row r="47" spans="1:16" ht="24.95" customHeight="1">
      <c r="A47" s="39" t="s">
        <v>69</v>
      </c>
      <c r="B47" s="74" t="s">
        <v>72</v>
      </c>
      <c r="C47" s="27">
        <v>22771.599999999999</v>
      </c>
      <c r="D47" s="27">
        <v>43.8</v>
      </c>
      <c r="E47" s="25">
        <v>22727.8</v>
      </c>
      <c r="F47" s="27">
        <v>24411.1</v>
      </c>
      <c r="G47" s="27">
        <v>26.1</v>
      </c>
      <c r="H47" s="23">
        <f t="shared" si="22"/>
        <v>24385</v>
      </c>
      <c r="I47" s="25">
        <f t="shared" si="2"/>
        <v>1639.5</v>
      </c>
      <c r="J47" s="25">
        <f t="shared" si="3"/>
        <v>-17.699999999999996</v>
      </c>
      <c r="K47" s="44">
        <f t="shared" si="3"/>
        <v>1657.2000000000007</v>
      </c>
      <c r="L47" s="28">
        <f t="shared" si="23"/>
        <v>23591.35</v>
      </c>
      <c r="M47" s="93">
        <v>-8998.5949999999993</v>
      </c>
      <c r="N47" s="46">
        <f t="shared" si="10"/>
        <v>-38.143620437151753</v>
      </c>
      <c r="O47" s="28">
        <v>54944.2</v>
      </c>
      <c r="P47" s="65">
        <f t="shared" si="9"/>
        <v>0.4438139057443734</v>
      </c>
    </row>
    <row r="48" spans="1:16" ht="24.95" customHeight="1">
      <c r="A48" s="72" t="s">
        <v>71</v>
      </c>
      <c r="B48" s="74" t="s">
        <v>74</v>
      </c>
      <c r="C48" s="27">
        <v>503.5</v>
      </c>
      <c r="D48" s="27">
        <v>1.5</v>
      </c>
      <c r="E48" s="25">
        <v>502.1</v>
      </c>
      <c r="F48" s="27">
        <v>469.7</v>
      </c>
      <c r="G48" s="27">
        <v>8.1</v>
      </c>
      <c r="H48" s="23">
        <f t="shared" si="22"/>
        <v>461.59999999999997</v>
      </c>
      <c r="I48" s="25">
        <f t="shared" si="2"/>
        <v>-33.800000000000011</v>
      </c>
      <c r="J48" s="25">
        <f t="shared" si="3"/>
        <v>6.6</v>
      </c>
      <c r="K48" s="44">
        <f t="shared" si="3"/>
        <v>-40.500000000000057</v>
      </c>
      <c r="L48" s="28">
        <f t="shared" si="23"/>
        <v>486.6</v>
      </c>
      <c r="M48" s="94">
        <v>117.1</v>
      </c>
      <c r="N48" s="46">
        <f t="shared" si="10"/>
        <v>24.064940402794903</v>
      </c>
      <c r="O48" s="28">
        <v>126.5</v>
      </c>
      <c r="P48" s="65">
        <f t="shared" si="9"/>
        <v>3.6490118577075097</v>
      </c>
    </row>
    <row r="49" spans="1:16" ht="24.95" customHeight="1">
      <c r="A49" s="39" t="s">
        <v>73</v>
      </c>
      <c r="B49" s="74" t="s">
        <v>76</v>
      </c>
      <c r="C49" s="27">
        <v>9355.9</v>
      </c>
      <c r="D49" s="27">
        <v>55.7</v>
      </c>
      <c r="E49" s="25">
        <v>9300.2000000000007</v>
      </c>
      <c r="F49" s="28">
        <v>8235.8870000000006</v>
      </c>
      <c r="G49" s="27">
        <v>44.9</v>
      </c>
      <c r="H49" s="23">
        <f t="shared" si="22"/>
        <v>8190.987000000001</v>
      </c>
      <c r="I49" s="25">
        <f t="shared" si="2"/>
        <v>-1120.012999999999</v>
      </c>
      <c r="J49" s="25">
        <f t="shared" si="3"/>
        <v>-10.800000000000004</v>
      </c>
      <c r="K49" s="44">
        <f t="shared" si="3"/>
        <v>-1109.2129999999997</v>
      </c>
      <c r="L49" s="28">
        <f t="shared" si="23"/>
        <v>8795.8935000000001</v>
      </c>
      <c r="M49" s="94">
        <v>343.4</v>
      </c>
      <c r="N49" s="46">
        <f>M49*100/L49</f>
        <v>3.9040945641281355</v>
      </c>
      <c r="O49" s="40">
        <v>6995.7</v>
      </c>
      <c r="P49" s="65">
        <f t="shared" si="9"/>
        <v>1.1708602427205286</v>
      </c>
    </row>
    <row r="50" spans="1:16" ht="24.95" customHeight="1">
      <c r="A50" s="72" t="s">
        <v>75</v>
      </c>
      <c r="B50" s="74" t="s">
        <v>78</v>
      </c>
      <c r="C50" s="27">
        <v>11495.2</v>
      </c>
      <c r="D50" s="27">
        <v>52.3</v>
      </c>
      <c r="E50" s="25">
        <v>11442.9</v>
      </c>
      <c r="F50" s="27">
        <v>14091.8</v>
      </c>
      <c r="G50" s="27">
        <v>27.9</v>
      </c>
      <c r="H50" s="23">
        <f t="shared" si="22"/>
        <v>14063.9</v>
      </c>
      <c r="I50" s="25">
        <f t="shared" si="2"/>
        <v>2596.5999999999985</v>
      </c>
      <c r="J50" s="25">
        <f t="shared" si="3"/>
        <v>-24.4</v>
      </c>
      <c r="K50" s="44">
        <f t="shared" si="3"/>
        <v>2621</v>
      </c>
      <c r="L50" s="28">
        <f t="shared" si="23"/>
        <v>12793.5</v>
      </c>
      <c r="M50" s="94">
        <v>218.8</v>
      </c>
      <c r="N50" s="46">
        <f t="shared" si="10"/>
        <v>1.7102434830187205</v>
      </c>
      <c r="O50" s="28">
        <v>31991.428</v>
      </c>
      <c r="P50" s="65">
        <f t="shared" si="9"/>
        <v>0.43961463677082496</v>
      </c>
    </row>
    <row r="51" spans="1:16" ht="24.95" customHeight="1">
      <c r="A51" s="39" t="s">
        <v>77</v>
      </c>
      <c r="B51" s="74" t="s">
        <v>80</v>
      </c>
      <c r="C51" s="27">
        <v>3700.3</v>
      </c>
      <c r="D51" s="27">
        <v>5.9</v>
      </c>
      <c r="E51" s="25">
        <v>3694.4</v>
      </c>
      <c r="F51" s="27">
        <v>14414.6</v>
      </c>
      <c r="G51" s="27">
        <v>110.4</v>
      </c>
      <c r="H51" s="23">
        <f t="shared" si="22"/>
        <v>14304.2</v>
      </c>
      <c r="I51" s="25">
        <f t="shared" si="2"/>
        <v>10714.3</v>
      </c>
      <c r="J51" s="25">
        <f t="shared" si="3"/>
        <v>104.5</v>
      </c>
      <c r="K51" s="44">
        <f t="shared" si="3"/>
        <v>10609.800000000001</v>
      </c>
      <c r="L51" s="28">
        <f t="shared" si="23"/>
        <v>9057.4500000000007</v>
      </c>
      <c r="M51" s="94">
        <v>113.3</v>
      </c>
      <c r="N51" s="46">
        <f t="shared" si="10"/>
        <v>1.2509039519953187</v>
      </c>
      <c r="O51" s="28">
        <v>19132.276999999998</v>
      </c>
      <c r="P51" s="65">
        <f t="shared" si="9"/>
        <v>0.74764754869480521</v>
      </c>
    </row>
    <row r="52" spans="1:16" ht="24.95" customHeight="1">
      <c r="A52" s="72" t="s">
        <v>79</v>
      </c>
      <c r="B52" s="74" t="s">
        <v>82</v>
      </c>
      <c r="C52" s="28">
        <v>10966</v>
      </c>
      <c r="D52" s="27">
        <v>9.6</v>
      </c>
      <c r="E52" s="25">
        <v>10956.4</v>
      </c>
      <c r="F52" s="28">
        <v>8347.8279999999995</v>
      </c>
      <c r="G52" s="27">
        <v>9.6</v>
      </c>
      <c r="H52" s="23">
        <f t="shared" si="22"/>
        <v>8338.2279999999992</v>
      </c>
      <c r="I52" s="25">
        <f t="shared" si="2"/>
        <v>-2618.1720000000005</v>
      </c>
      <c r="J52" s="25">
        <f t="shared" si="3"/>
        <v>0</v>
      </c>
      <c r="K52" s="44">
        <f t="shared" si="3"/>
        <v>-2618.1720000000005</v>
      </c>
      <c r="L52" s="28">
        <f t="shared" si="23"/>
        <v>9656.9140000000007</v>
      </c>
      <c r="M52" s="94">
        <v>49.5</v>
      </c>
      <c r="N52" s="46">
        <f t="shared" si="10"/>
        <v>0.51258611187797676</v>
      </c>
      <c r="O52" s="40">
        <v>20792.955000000002</v>
      </c>
      <c r="P52" s="65">
        <f t="shared" si="9"/>
        <v>0.40101216974691661</v>
      </c>
    </row>
    <row r="53" spans="1:16" ht="24.95" customHeight="1">
      <c r="A53" s="39" t="s">
        <v>81</v>
      </c>
      <c r="B53" s="74" t="s">
        <v>84</v>
      </c>
      <c r="C53" s="28">
        <v>6783.9</v>
      </c>
      <c r="D53" s="27">
        <v>8.1</v>
      </c>
      <c r="E53" s="25">
        <v>6775.8</v>
      </c>
      <c r="F53" s="28">
        <v>6750.9549999999999</v>
      </c>
      <c r="G53" s="27">
        <v>15.5</v>
      </c>
      <c r="H53" s="23">
        <f t="shared" si="22"/>
        <v>6735.4549999999999</v>
      </c>
      <c r="I53" s="25">
        <f t="shared" si="2"/>
        <v>-32.944999999999709</v>
      </c>
      <c r="J53" s="25">
        <f t="shared" si="3"/>
        <v>7.4</v>
      </c>
      <c r="K53" s="44">
        <f t="shared" si="3"/>
        <v>-40.345000000000255</v>
      </c>
      <c r="L53" s="28">
        <f t="shared" si="23"/>
        <v>6767.4274999999998</v>
      </c>
      <c r="M53" s="94">
        <v>-0.5</v>
      </c>
      <c r="N53" s="46">
        <f t="shared" si="10"/>
        <v>-7.3883318291921123E-3</v>
      </c>
      <c r="O53" s="40">
        <v>26837.881000000001</v>
      </c>
      <c r="P53" s="65">
        <f t="shared" si="9"/>
        <v>0.25096821168556488</v>
      </c>
    </row>
    <row r="54" spans="1:16" ht="24.95" customHeight="1">
      <c r="A54" s="72" t="s">
        <v>83</v>
      </c>
      <c r="B54" s="74" t="s">
        <v>86</v>
      </c>
      <c r="C54" s="28">
        <v>9785.5</v>
      </c>
      <c r="D54" s="28">
        <v>417.5</v>
      </c>
      <c r="E54" s="25">
        <v>9368</v>
      </c>
      <c r="F54" s="28">
        <v>10435</v>
      </c>
      <c r="G54" s="28">
        <v>72</v>
      </c>
      <c r="H54" s="23">
        <f t="shared" si="22"/>
        <v>10363</v>
      </c>
      <c r="I54" s="25">
        <f t="shared" si="2"/>
        <v>649.5</v>
      </c>
      <c r="J54" s="25">
        <f t="shared" si="3"/>
        <v>-345.5</v>
      </c>
      <c r="K54" s="44">
        <f t="shared" si="3"/>
        <v>995</v>
      </c>
      <c r="L54" s="28">
        <f t="shared" si="23"/>
        <v>10110.25</v>
      </c>
      <c r="M54" s="94">
        <v>117.5</v>
      </c>
      <c r="N54" s="46">
        <f t="shared" si="10"/>
        <v>1.1621868895427907</v>
      </c>
      <c r="O54" s="40">
        <v>21292.6</v>
      </c>
      <c r="P54" s="65">
        <f t="shared" si="9"/>
        <v>0.48669490809013466</v>
      </c>
    </row>
    <row r="55" spans="1:16" ht="24.95" customHeight="1">
      <c r="A55" s="39" t="s">
        <v>85</v>
      </c>
      <c r="B55" s="74" t="s">
        <v>88</v>
      </c>
      <c r="C55" s="27">
        <v>6386.4</v>
      </c>
      <c r="D55" s="27">
        <v>401</v>
      </c>
      <c r="E55" s="25">
        <v>5985.4</v>
      </c>
      <c r="F55" s="27">
        <v>13066.4</v>
      </c>
      <c r="G55" s="27">
        <v>225.8</v>
      </c>
      <c r="H55" s="23">
        <f t="shared" si="22"/>
        <v>12840.6</v>
      </c>
      <c r="I55" s="25">
        <f t="shared" si="2"/>
        <v>6680</v>
      </c>
      <c r="J55" s="25">
        <f t="shared" si="3"/>
        <v>-175.2</v>
      </c>
      <c r="K55" s="44">
        <f t="shared" si="3"/>
        <v>6855.2000000000007</v>
      </c>
      <c r="L55" s="28">
        <f t="shared" si="23"/>
        <v>9726.4</v>
      </c>
      <c r="M55" s="94">
        <v>1085.9000000000001</v>
      </c>
      <c r="N55" s="46">
        <f t="shared" si="10"/>
        <v>11.164459615068269</v>
      </c>
      <c r="O55" s="28">
        <v>43848.156999999999</v>
      </c>
      <c r="P55" s="65">
        <f t="shared" si="9"/>
        <v>0.29284241068558481</v>
      </c>
    </row>
    <row r="56" spans="1:16" ht="24.95" customHeight="1">
      <c r="A56" s="72" t="s">
        <v>87</v>
      </c>
      <c r="B56" s="74" t="s">
        <v>90</v>
      </c>
      <c r="C56" s="27">
        <v>20934.5</v>
      </c>
      <c r="D56" s="27">
        <v>156.4</v>
      </c>
      <c r="E56" s="25">
        <v>20778</v>
      </c>
      <c r="F56" s="28">
        <v>23129.397000000001</v>
      </c>
      <c r="G56" s="27">
        <v>70.900000000000006</v>
      </c>
      <c r="H56" s="23">
        <f t="shared" si="22"/>
        <v>23058.496999999999</v>
      </c>
      <c r="I56" s="25">
        <f t="shared" si="2"/>
        <v>2194.8970000000008</v>
      </c>
      <c r="J56" s="25">
        <f t="shared" si="3"/>
        <v>-85.5</v>
      </c>
      <c r="K56" s="44">
        <f t="shared" si="3"/>
        <v>2280.4969999999994</v>
      </c>
      <c r="L56" s="28">
        <f t="shared" si="23"/>
        <v>22031.948499999999</v>
      </c>
      <c r="M56" s="94">
        <v>-64.400000000000006</v>
      </c>
      <c r="N56" s="46">
        <f t="shared" si="10"/>
        <v>-0.29230278928801967</v>
      </c>
      <c r="O56" s="28">
        <v>47294.915999999997</v>
      </c>
      <c r="P56" s="65">
        <f t="shared" si="9"/>
        <v>0.4875470547405138</v>
      </c>
    </row>
    <row r="57" spans="1:16" ht="24.95" customHeight="1">
      <c r="A57" s="39" t="s">
        <v>89</v>
      </c>
      <c r="B57" s="74" t="s">
        <v>92</v>
      </c>
      <c r="C57" s="28">
        <v>23942.7</v>
      </c>
      <c r="D57" s="28">
        <v>418.1</v>
      </c>
      <c r="E57" s="25">
        <v>23524.7</v>
      </c>
      <c r="F57" s="28">
        <v>25251.064999999999</v>
      </c>
      <c r="G57" s="28">
        <v>4.8</v>
      </c>
      <c r="H57" s="23">
        <f t="shared" si="22"/>
        <v>25246.264999999999</v>
      </c>
      <c r="I57" s="25">
        <f t="shared" si="2"/>
        <v>1308.364999999998</v>
      </c>
      <c r="J57" s="25">
        <f t="shared" si="3"/>
        <v>-413.3</v>
      </c>
      <c r="K57" s="44">
        <f t="shared" si="3"/>
        <v>1721.5649999999987</v>
      </c>
      <c r="L57" s="28">
        <f t="shared" si="23"/>
        <v>24596.8825</v>
      </c>
      <c r="M57" s="94">
        <v>-296.39999999999998</v>
      </c>
      <c r="N57" s="46">
        <f t="shared" si="10"/>
        <v>-1.205030759487508</v>
      </c>
      <c r="O57" s="40">
        <v>59487.010999999999</v>
      </c>
      <c r="P57" s="65">
        <f t="shared" si="9"/>
        <v>0.42439962229737849</v>
      </c>
    </row>
    <row r="58" spans="1:16" ht="24.95" customHeight="1">
      <c r="A58" s="72" t="s">
        <v>91</v>
      </c>
      <c r="B58" s="74" t="s">
        <v>94</v>
      </c>
      <c r="C58" s="28">
        <v>17799.7</v>
      </c>
      <c r="D58" s="28">
        <v>27.8</v>
      </c>
      <c r="E58" s="25">
        <v>17771.8</v>
      </c>
      <c r="F58" s="28">
        <v>16134.539000000001</v>
      </c>
      <c r="G58" s="28">
        <v>26.9</v>
      </c>
      <c r="H58" s="23">
        <f t="shared" si="22"/>
        <v>16107.639000000001</v>
      </c>
      <c r="I58" s="25">
        <f t="shared" si="2"/>
        <v>-1665.1610000000001</v>
      </c>
      <c r="J58" s="25">
        <f t="shared" si="3"/>
        <v>-0.90000000000000213</v>
      </c>
      <c r="K58" s="44">
        <f t="shared" si="3"/>
        <v>-1664.1609999999982</v>
      </c>
      <c r="L58" s="28">
        <f>(F58+C58)/2</f>
        <v>16967.119500000001</v>
      </c>
      <c r="M58" s="94">
        <v>-95.5</v>
      </c>
      <c r="N58" s="46">
        <f t="shared" si="10"/>
        <v>-0.56285334702805623</v>
      </c>
      <c r="O58" s="40">
        <v>31679.921999999999</v>
      </c>
      <c r="P58" s="65">
        <f t="shared" si="9"/>
        <v>0.50844945262175845</v>
      </c>
    </row>
    <row r="59" spans="1:16" ht="24.95" customHeight="1">
      <c r="A59" s="39" t="s">
        <v>93</v>
      </c>
      <c r="B59" s="74" t="s">
        <v>96</v>
      </c>
      <c r="C59" s="27">
        <v>11273.4</v>
      </c>
      <c r="D59" s="27">
        <v>4.7</v>
      </c>
      <c r="E59" s="25">
        <v>11268.6</v>
      </c>
      <c r="F59" s="28">
        <v>12328.549000000001</v>
      </c>
      <c r="G59" s="27">
        <v>2.6</v>
      </c>
      <c r="H59" s="23">
        <f t="shared" si="22"/>
        <v>12325.949000000001</v>
      </c>
      <c r="I59" s="25">
        <f t="shared" si="2"/>
        <v>1055.1490000000013</v>
      </c>
      <c r="J59" s="25">
        <f t="shared" si="3"/>
        <v>-2.1</v>
      </c>
      <c r="K59" s="44">
        <f t="shared" si="3"/>
        <v>1057.3490000000002</v>
      </c>
      <c r="L59" s="28">
        <f t="shared" si="23"/>
        <v>11800.9745</v>
      </c>
      <c r="M59" s="93">
        <v>-160.64599999999999</v>
      </c>
      <c r="N59" s="46">
        <f t="shared" si="10"/>
        <v>-1.3612943575125933</v>
      </c>
      <c r="O59" s="40">
        <v>23926.757000000001</v>
      </c>
      <c r="P59" s="65">
        <f t="shared" si="9"/>
        <v>0.51515334903096144</v>
      </c>
    </row>
    <row r="60" spans="1:16" ht="24.95" customHeight="1">
      <c r="A60" s="72" t="s">
        <v>95</v>
      </c>
      <c r="B60" s="74" t="s">
        <v>98</v>
      </c>
      <c r="C60" s="27">
        <v>18025.3</v>
      </c>
      <c r="D60" s="27"/>
      <c r="E60" s="25">
        <v>18025.3</v>
      </c>
      <c r="F60" s="27">
        <v>20166.2</v>
      </c>
      <c r="G60" s="27"/>
      <c r="H60" s="23">
        <f t="shared" si="22"/>
        <v>20166.2</v>
      </c>
      <c r="I60" s="25">
        <f t="shared" si="2"/>
        <v>2140.9000000000015</v>
      </c>
      <c r="J60" s="25">
        <f t="shared" si="3"/>
        <v>0</v>
      </c>
      <c r="K60" s="44">
        <f t="shared" si="3"/>
        <v>2140.9000000000015</v>
      </c>
      <c r="L60" s="28">
        <f t="shared" si="23"/>
        <v>19095.75</v>
      </c>
      <c r="M60" s="93">
        <v>-910.90499999999997</v>
      </c>
      <c r="N60" s="46">
        <f t="shared" si="10"/>
        <v>-4.7701975570480339</v>
      </c>
      <c r="O60" s="28">
        <v>53598.904000000002</v>
      </c>
      <c r="P60" s="65">
        <f t="shared" si="9"/>
        <v>0.37624276794913569</v>
      </c>
    </row>
    <row r="61" spans="1:16" ht="24.95" customHeight="1">
      <c r="A61" s="39" t="s">
        <v>97</v>
      </c>
      <c r="B61" s="74" t="s">
        <v>100</v>
      </c>
      <c r="C61" s="27">
        <v>14694.2</v>
      </c>
      <c r="D61" s="27">
        <v>4.5999999999999996</v>
      </c>
      <c r="E61" s="25">
        <v>14689.5</v>
      </c>
      <c r="F61" s="27">
        <v>16275.4</v>
      </c>
      <c r="G61" s="27">
        <v>2.2999999999999998</v>
      </c>
      <c r="H61" s="23">
        <f t="shared" si="22"/>
        <v>16273.1</v>
      </c>
      <c r="I61" s="25">
        <f t="shared" si="2"/>
        <v>1581.1999999999989</v>
      </c>
      <c r="J61" s="25">
        <f t="shared" si="3"/>
        <v>-2.2999999999999998</v>
      </c>
      <c r="K61" s="44">
        <f t="shared" si="3"/>
        <v>1583.6000000000004</v>
      </c>
      <c r="L61" s="28">
        <f t="shared" si="23"/>
        <v>15484.8</v>
      </c>
      <c r="M61" s="94">
        <v>-313.3</v>
      </c>
      <c r="N61" s="46">
        <f t="shared" si="10"/>
        <v>-2.0232744368671214</v>
      </c>
      <c r="O61" s="28">
        <v>45898.1</v>
      </c>
      <c r="P61" s="65">
        <f t="shared" si="9"/>
        <v>0.35454844536048336</v>
      </c>
    </row>
    <row r="62" spans="1:16" ht="24.95" customHeight="1">
      <c r="A62" s="72" t="s">
        <v>99</v>
      </c>
      <c r="B62" s="74" t="s">
        <v>102</v>
      </c>
      <c r="C62" s="28">
        <v>22986.1</v>
      </c>
      <c r="D62" s="28">
        <v>306.5</v>
      </c>
      <c r="E62" s="25">
        <v>22679.5</v>
      </c>
      <c r="F62" s="28">
        <v>26322.9</v>
      </c>
      <c r="G62" s="28"/>
      <c r="H62" s="23">
        <f t="shared" si="22"/>
        <v>26322.9</v>
      </c>
      <c r="I62" s="25">
        <f t="shared" si="2"/>
        <v>3336.8000000000029</v>
      </c>
      <c r="J62" s="25">
        <f t="shared" si="3"/>
        <v>-306.5</v>
      </c>
      <c r="K62" s="44">
        <f t="shared" si="3"/>
        <v>3643.4000000000015</v>
      </c>
      <c r="L62" s="28">
        <f t="shared" si="23"/>
        <v>24654.5</v>
      </c>
      <c r="M62" s="94">
        <v>1088.2</v>
      </c>
      <c r="N62" s="46">
        <f t="shared" si="10"/>
        <v>4.413798698006449</v>
      </c>
      <c r="O62" s="40">
        <v>58579.7</v>
      </c>
      <c r="P62" s="65">
        <f t="shared" si="9"/>
        <v>0.44935190859632268</v>
      </c>
    </row>
    <row r="63" spans="1:16" ht="24.95" customHeight="1">
      <c r="A63" s="39" t="s">
        <v>101</v>
      </c>
      <c r="B63" s="74" t="s">
        <v>104</v>
      </c>
      <c r="C63" s="28">
        <v>1091.0999999999999</v>
      </c>
      <c r="D63" s="28">
        <v>280.39999999999998</v>
      </c>
      <c r="E63" s="25">
        <v>810.7</v>
      </c>
      <c r="F63" s="28">
        <v>5132.3999999999996</v>
      </c>
      <c r="G63" s="28">
        <v>140.19999999999999</v>
      </c>
      <c r="H63" s="23">
        <f t="shared" si="22"/>
        <v>4992.2</v>
      </c>
      <c r="I63" s="25">
        <f t="shared" si="2"/>
        <v>4041.2999999999997</v>
      </c>
      <c r="J63" s="25">
        <f t="shared" si="3"/>
        <v>-140.19999999999999</v>
      </c>
      <c r="K63" s="44">
        <f t="shared" si="3"/>
        <v>4181.5</v>
      </c>
      <c r="L63" s="28">
        <f t="shared" si="23"/>
        <v>3111.75</v>
      </c>
      <c r="M63" s="94">
        <v>-788.3</v>
      </c>
      <c r="N63" s="46">
        <f t="shared" si="10"/>
        <v>-25.333011970756004</v>
      </c>
      <c r="O63" s="40">
        <v>33642.800000000003</v>
      </c>
      <c r="P63" s="65">
        <f t="shared" si="9"/>
        <v>0.14838836244307843</v>
      </c>
    </row>
    <row r="64" spans="1:16" ht="24.95" customHeight="1">
      <c r="A64" s="72" t="s">
        <v>103</v>
      </c>
      <c r="B64" s="74" t="s">
        <v>106</v>
      </c>
      <c r="C64" s="27">
        <v>765.8</v>
      </c>
      <c r="D64" s="27">
        <v>3.7</v>
      </c>
      <c r="E64" s="25">
        <v>762.1</v>
      </c>
      <c r="F64" s="27">
        <v>10941.4</v>
      </c>
      <c r="G64" s="27">
        <v>2.5</v>
      </c>
      <c r="H64" s="23">
        <f t="shared" si="22"/>
        <v>10938.9</v>
      </c>
      <c r="I64" s="25">
        <f t="shared" si="2"/>
        <v>10175.6</v>
      </c>
      <c r="J64" s="25">
        <f t="shared" si="3"/>
        <v>-1.2000000000000002</v>
      </c>
      <c r="K64" s="44">
        <f t="shared" si="3"/>
        <v>10176.799999999999</v>
      </c>
      <c r="L64" s="28">
        <f t="shared" si="23"/>
        <v>5853.5999999999995</v>
      </c>
      <c r="M64" s="94">
        <v>-499.2</v>
      </c>
      <c r="N64" s="46">
        <f t="shared" si="10"/>
        <v>-8.5280852808528085</v>
      </c>
      <c r="O64" s="28">
        <v>16799.900000000001</v>
      </c>
      <c r="P64" s="65">
        <f t="shared" si="9"/>
        <v>0.65112887576711753</v>
      </c>
    </row>
    <row r="65" spans="1:16" ht="40.5" customHeight="1">
      <c r="A65" s="39" t="s">
        <v>105</v>
      </c>
      <c r="B65" s="74" t="s">
        <v>108</v>
      </c>
      <c r="C65" s="27">
        <v>1122.3</v>
      </c>
      <c r="D65" s="27">
        <v>11.6</v>
      </c>
      <c r="E65" s="25">
        <v>1110.7</v>
      </c>
      <c r="F65" s="27">
        <v>1212.7</v>
      </c>
      <c r="G65" s="27">
        <v>18.8</v>
      </c>
      <c r="H65" s="23">
        <f t="shared" si="22"/>
        <v>1193.9000000000001</v>
      </c>
      <c r="I65" s="25">
        <f t="shared" si="2"/>
        <v>90.400000000000091</v>
      </c>
      <c r="J65" s="25">
        <f t="shared" si="3"/>
        <v>7.2000000000000011</v>
      </c>
      <c r="K65" s="44">
        <f t="shared" si="3"/>
        <v>83.200000000000045</v>
      </c>
      <c r="L65" s="28">
        <f t="shared" si="23"/>
        <v>1167.5</v>
      </c>
      <c r="M65" s="94">
        <v>27.8</v>
      </c>
      <c r="N65" s="46">
        <f t="shared" si="10"/>
        <v>2.3811563169164884</v>
      </c>
      <c r="O65" s="28">
        <v>1836.8</v>
      </c>
      <c r="P65" s="65">
        <f t="shared" si="9"/>
        <v>0.64998911149825789</v>
      </c>
    </row>
    <row r="66" spans="1:16" s="43" customFormat="1" ht="24.95" customHeight="1">
      <c r="A66" s="72" t="s">
        <v>107</v>
      </c>
      <c r="B66" s="76" t="s">
        <v>110</v>
      </c>
      <c r="C66" s="40">
        <v>1557.2</v>
      </c>
      <c r="D66" s="42">
        <v>137.69999999999999</v>
      </c>
      <c r="E66" s="41">
        <v>1419.5</v>
      </c>
      <c r="F66" s="40">
        <v>2000.6</v>
      </c>
      <c r="G66" s="42">
        <v>121.7</v>
      </c>
      <c r="H66" s="23">
        <f t="shared" si="22"/>
        <v>1878.8999999999999</v>
      </c>
      <c r="I66" s="41">
        <f t="shared" si="2"/>
        <v>443.39999999999986</v>
      </c>
      <c r="J66" s="41">
        <f t="shared" si="3"/>
        <v>-15.999999999999986</v>
      </c>
      <c r="K66" s="45">
        <f t="shared" si="3"/>
        <v>459.39999999999986</v>
      </c>
      <c r="L66" s="40">
        <f t="shared" si="23"/>
        <v>1778.9</v>
      </c>
      <c r="M66" s="95">
        <v>222.5</v>
      </c>
      <c r="N66" s="50">
        <f t="shared" si="10"/>
        <v>12.507729495755804</v>
      </c>
      <c r="O66" s="40">
        <v>2184.5</v>
      </c>
      <c r="P66" s="67">
        <f t="shared" si="9"/>
        <v>0.86010528725108715</v>
      </c>
    </row>
    <row r="67" spans="1:16" ht="39" customHeight="1">
      <c r="A67" s="39" t="s">
        <v>109</v>
      </c>
      <c r="B67" s="74" t="s">
        <v>112</v>
      </c>
      <c r="C67" s="27">
        <v>409.1</v>
      </c>
      <c r="D67" s="27">
        <v>25.3</v>
      </c>
      <c r="E67" s="25">
        <v>383.7</v>
      </c>
      <c r="F67" s="27">
        <v>519.20000000000005</v>
      </c>
      <c r="G67" s="27">
        <v>15.7</v>
      </c>
      <c r="H67" s="23">
        <f t="shared" si="22"/>
        <v>503.50000000000006</v>
      </c>
      <c r="I67" s="25">
        <f t="shared" si="2"/>
        <v>110.10000000000002</v>
      </c>
      <c r="J67" s="25">
        <f t="shared" si="3"/>
        <v>-9.6000000000000014</v>
      </c>
      <c r="K67" s="44">
        <f t="shared" si="3"/>
        <v>119.80000000000007</v>
      </c>
      <c r="L67" s="28">
        <f t="shared" si="23"/>
        <v>464.15000000000003</v>
      </c>
      <c r="M67" s="94">
        <v>-81.5</v>
      </c>
      <c r="N67" s="46">
        <f t="shared" si="10"/>
        <v>-17.55897877841215</v>
      </c>
      <c r="O67" s="40">
        <v>432.1</v>
      </c>
      <c r="P67" s="65">
        <f t="shared" si="9"/>
        <v>1.1652395278870633</v>
      </c>
    </row>
    <row r="68" spans="1:16">
      <c r="A68" s="72" t="s">
        <v>111</v>
      </c>
      <c r="B68" s="74" t="s">
        <v>114</v>
      </c>
      <c r="C68" s="27">
        <v>215</v>
      </c>
      <c r="D68" s="27">
        <v>4.8</v>
      </c>
      <c r="E68" s="25">
        <v>210.2</v>
      </c>
      <c r="F68" s="27">
        <v>222.3</v>
      </c>
      <c r="G68" s="27">
        <v>3.4</v>
      </c>
      <c r="H68" s="23">
        <f t="shared" si="22"/>
        <v>218.9</v>
      </c>
      <c r="I68" s="25">
        <f t="shared" si="2"/>
        <v>7.3000000000000114</v>
      </c>
      <c r="J68" s="25">
        <f t="shared" si="3"/>
        <v>-1.4</v>
      </c>
      <c r="K68" s="44">
        <f t="shared" si="3"/>
        <v>8.7000000000000171</v>
      </c>
      <c r="L68" s="28">
        <f t="shared" si="23"/>
        <v>218.65</v>
      </c>
      <c r="M68" s="94">
        <v>9.4</v>
      </c>
      <c r="N68" s="46">
        <f t="shared" si="10"/>
        <v>4.2991081637319919</v>
      </c>
      <c r="O68" s="40">
        <v>155.69999999999999</v>
      </c>
      <c r="P68" s="65">
        <f t="shared" si="9"/>
        <v>1.4059087989723829</v>
      </c>
    </row>
    <row r="69" spans="1:16" ht="45.75" customHeight="1" thickBot="1">
      <c r="A69" s="39" t="s">
        <v>113</v>
      </c>
      <c r="B69" s="71" t="s">
        <v>116</v>
      </c>
      <c r="C69" s="28">
        <v>624.29999999999995</v>
      </c>
      <c r="D69" s="27">
        <v>53.2</v>
      </c>
      <c r="E69" s="29">
        <v>571.1</v>
      </c>
      <c r="F69" s="28">
        <v>649.70000000000005</v>
      </c>
      <c r="G69" s="27">
        <v>44.8</v>
      </c>
      <c r="H69" s="23">
        <f t="shared" si="22"/>
        <v>604.90000000000009</v>
      </c>
      <c r="I69" s="29">
        <f t="shared" si="2"/>
        <v>25.400000000000091</v>
      </c>
      <c r="J69" s="29">
        <f t="shared" si="3"/>
        <v>-8.4000000000000057</v>
      </c>
      <c r="K69" s="82">
        <f t="shared" si="3"/>
        <v>33.800000000000068</v>
      </c>
      <c r="L69" s="33">
        <f t="shared" si="23"/>
        <v>637</v>
      </c>
      <c r="M69" s="94">
        <v>23</v>
      </c>
      <c r="N69" s="47">
        <f t="shared" si="10"/>
        <v>3.6106750392464679</v>
      </c>
      <c r="O69" s="33">
        <v>659.3</v>
      </c>
      <c r="P69" s="63">
        <f t="shared" si="9"/>
        <v>0.91748824510844851</v>
      </c>
    </row>
    <row r="70" spans="1:16" ht="24.95" customHeight="1" thickBot="1">
      <c r="A70" s="104" t="s">
        <v>117</v>
      </c>
      <c r="B70" s="105"/>
      <c r="C70" s="35">
        <f>SUM(C42:C69)</f>
        <v>320968.99999999994</v>
      </c>
      <c r="D70" s="35">
        <f>SUM(D42:D69)</f>
        <v>2598</v>
      </c>
      <c r="E70" s="35">
        <f>C70-D70</f>
        <v>318370.99999999994</v>
      </c>
      <c r="F70" s="35">
        <f t="shared" ref="F70:G70" si="24">SUM(F42:F69)</f>
        <v>376353.49300000007</v>
      </c>
      <c r="G70" s="35">
        <f t="shared" si="24"/>
        <v>1151.2</v>
      </c>
      <c r="H70" s="35">
        <f>F70-G70</f>
        <v>375202.29300000006</v>
      </c>
      <c r="I70" s="35">
        <f t="shared" si="2"/>
        <v>55384.493000000133</v>
      </c>
      <c r="J70" s="35">
        <f t="shared" si="3"/>
        <v>-1446.8</v>
      </c>
      <c r="K70" s="35">
        <f t="shared" si="3"/>
        <v>56831.293000000122</v>
      </c>
      <c r="L70" s="37">
        <f t="shared" si="23"/>
        <v>348661.24650000001</v>
      </c>
      <c r="M70" s="35">
        <f t="shared" ref="M70:O70" si="25">SUM(M42:M69)</f>
        <v>-21547.047999999999</v>
      </c>
      <c r="N70" s="51">
        <f t="shared" si="10"/>
        <v>-6.1799377522732506</v>
      </c>
      <c r="O70" s="35">
        <f t="shared" si="25"/>
        <v>867834.94</v>
      </c>
      <c r="P70" s="37">
        <f t="shared" si="9"/>
        <v>0.43234292110893818</v>
      </c>
    </row>
    <row r="71" spans="1:16" ht="30" customHeight="1" thickBot="1">
      <c r="A71" s="104" t="s">
        <v>118</v>
      </c>
      <c r="B71" s="105"/>
      <c r="C71" s="35">
        <f>C70+C41+C35+C29+C12</f>
        <v>3630262.2</v>
      </c>
      <c r="D71" s="35">
        <f>D70+D41+D35+D29+D12</f>
        <v>3000766.3999999994</v>
      </c>
      <c r="E71" s="35">
        <f>E70+E41+E35+E29+E12</f>
        <v>629495.70000000065</v>
      </c>
      <c r="F71" s="35">
        <f>F70+F41+F35+F29+F12</f>
        <v>3743097.4930000002</v>
      </c>
      <c r="G71" s="35">
        <f>G70+G41+G35+G29+G12</f>
        <v>3020365.5199999996</v>
      </c>
      <c r="H71" s="35">
        <f>F71-G71</f>
        <v>722731.9730000007</v>
      </c>
      <c r="I71" s="35">
        <f t="shared" si="2"/>
        <v>112835.29300000006</v>
      </c>
      <c r="J71" s="35">
        <f t="shared" si="3"/>
        <v>19599.120000000112</v>
      </c>
      <c r="K71" s="35">
        <f t="shared" si="3"/>
        <v>93236.273000000045</v>
      </c>
      <c r="L71" s="37">
        <f t="shared" si="23"/>
        <v>3686679.8465</v>
      </c>
      <c r="M71" s="35">
        <f>M70+M41+M35+M29+M12</f>
        <v>-24824.447999999997</v>
      </c>
      <c r="N71" s="48">
        <f t="shared" si="10"/>
        <v>-0.67335513344255882</v>
      </c>
      <c r="O71" s="35">
        <f>O70+O41+O35+O29+O12</f>
        <v>1140348.44</v>
      </c>
      <c r="P71" s="37">
        <f t="shared" si="9"/>
        <v>0.63378170009159718</v>
      </c>
    </row>
    <row r="72" spans="1:16" ht="24.95" customHeight="1">
      <c r="A72" s="72" t="s">
        <v>115</v>
      </c>
      <c r="B72" s="70" t="s">
        <v>120</v>
      </c>
      <c r="C72" s="28">
        <v>94818.1</v>
      </c>
      <c r="D72" s="28">
        <v>71261.899999999994</v>
      </c>
      <c r="E72" s="25">
        <v>23556.2</v>
      </c>
      <c r="F72" s="28">
        <v>95323.7</v>
      </c>
      <c r="G72" s="28">
        <v>73233</v>
      </c>
      <c r="H72" s="23">
        <f t="shared" ref="H72:H88" si="26">F72-G72</f>
        <v>22090.699999999997</v>
      </c>
      <c r="I72" s="25">
        <f t="shared" si="2"/>
        <v>505.59999999999127</v>
      </c>
      <c r="J72" s="25">
        <f t="shared" si="3"/>
        <v>1971.1000000000058</v>
      </c>
      <c r="K72" s="44">
        <f t="shared" si="3"/>
        <v>-1465.5000000000036</v>
      </c>
      <c r="L72" s="38">
        <f t="shared" si="23"/>
        <v>95070.9</v>
      </c>
      <c r="M72" s="93">
        <v>-6814.9</v>
      </c>
      <c r="N72" s="49">
        <f t="shared" si="10"/>
        <v>-7.1682291847452797</v>
      </c>
      <c r="O72" s="41">
        <v>24253.5</v>
      </c>
      <c r="P72" s="64">
        <f t="shared" si="9"/>
        <v>0.91082524171769008</v>
      </c>
    </row>
    <row r="73" spans="1:16" ht="55.5" customHeight="1">
      <c r="A73" s="39" t="s">
        <v>119</v>
      </c>
      <c r="B73" s="74" t="s">
        <v>122</v>
      </c>
      <c r="C73" s="28">
        <v>57479.8</v>
      </c>
      <c r="D73" s="28">
        <v>47514.2</v>
      </c>
      <c r="E73" s="25">
        <v>9965.6</v>
      </c>
      <c r="F73" s="28">
        <v>60204.3</v>
      </c>
      <c r="G73" s="28">
        <v>50291.599000000002</v>
      </c>
      <c r="H73" s="23">
        <f t="shared" si="26"/>
        <v>9912.7010000000009</v>
      </c>
      <c r="I73" s="25">
        <f t="shared" si="2"/>
        <v>2724.5</v>
      </c>
      <c r="J73" s="25">
        <f t="shared" ref="J73:K87" si="27">G73-D73</f>
        <v>2777.3990000000049</v>
      </c>
      <c r="K73" s="44">
        <f t="shared" si="27"/>
        <v>-52.898999999999432</v>
      </c>
      <c r="L73" s="28">
        <f t="shared" si="23"/>
        <v>58842.05</v>
      </c>
      <c r="M73" s="93">
        <v>1476.8430000000001</v>
      </c>
      <c r="N73" s="46">
        <f t="shared" si="10"/>
        <v>2.5098428759705009</v>
      </c>
      <c r="O73" s="40">
        <v>8942.3590000000004</v>
      </c>
      <c r="P73" s="65">
        <f t="shared" si="9"/>
        <v>1.1085107408458998</v>
      </c>
    </row>
    <row r="74" spans="1:16" ht="45.75" customHeight="1">
      <c r="A74" s="72" t="s">
        <v>121</v>
      </c>
      <c r="B74" s="74" t="s">
        <v>124</v>
      </c>
      <c r="C74" s="28">
        <v>168539.5</v>
      </c>
      <c r="D74" s="27">
        <v>153012.4</v>
      </c>
      <c r="E74" s="25">
        <v>15527</v>
      </c>
      <c r="F74" s="28">
        <v>154659.93</v>
      </c>
      <c r="G74" s="27">
        <v>140737.29999999999</v>
      </c>
      <c r="H74" s="23">
        <f t="shared" si="26"/>
        <v>13922.630000000005</v>
      </c>
      <c r="I74" s="25">
        <f t="shared" si="2"/>
        <v>-13879.570000000007</v>
      </c>
      <c r="J74" s="25">
        <f t="shared" si="27"/>
        <v>-12275.100000000006</v>
      </c>
      <c r="K74" s="44">
        <f t="shared" si="27"/>
        <v>-1604.3699999999953</v>
      </c>
      <c r="L74" s="28">
        <f t="shared" ref="L74:L88" si="28">(F74+C74)/2</f>
        <v>161599.715</v>
      </c>
      <c r="M74" s="93">
        <v>-9203.9850000000006</v>
      </c>
      <c r="N74" s="46">
        <f t="shared" si="10"/>
        <v>-5.6955453170198975</v>
      </c>
      <c r="O74" s="28">
        <v>62605.1</v>
      </c>
      <c r="P74" s="65">
        <f t="shared" si="9"/>
        <v>0.22238811215060761</v>
      </c>
    </row>
    <row r="75" spans="1:16" ht="24.95" customHeight="1">
      <c r="A75" s="39" t="s">
        <v>123</v>
      </c>
      <c r="B75" s="74" t="s">
        <v>125</v>
      </c>
      <c r="C75" s="28">
        <v>7580.4</v>
      </c>
      <c r="D75" s="27">
        <v>3123</v>
      </c>
      <c r="E75" s="25">
        <v>4457.3999999999996</v>
      </c>
      <c r="F75" s="28">
        <v>9239.5</v>
      </c>
      <c r="G75" s="27">
        <v>7075.9</v>
      </c>
      <c r="H75" s="23">
        <f t="shared" si="26"/>
        <v>2163.6000000000004</v>
      </c>
      <c r="I75" s="25">
        <f t="shared" ref="I75:I90" si="29">F75-C75</f>
        <v>1659.1000000000004</v>
      </c>
      <c r="J75" s="25">
        <f t="shared" si="27"/>
        <v>3952.8999999999996</v>
      </c>
      <c r="K75" s="44">
        <f t="shared" si="27"/>
        <v>-2293.7999999999993</v>
      </c>
      <c r="L75" s="28">
        <f t="shared" si="28"/>
        <v>8409.9500000000007</v>
      </c>
      <c r="M75" s="93">
        <v>-1764.2</v>
      </c>
      <c r="N75" s="46">
        <f t="shared" si="10"/>
        <v>-20.977532565591947</v>
      </c>
      <c r="O75" s="40">
        <v>5374.8</v>
      </c>
      <c r="P75" s="65">
        <f t="shared" ref="P75:P89" si="30">H75/O75</f>
        <v>0.40254521098459484</v>
      </c>
    </row>
    <row r="76" spans="1:16" ht="52.5" customHeight="1">
      <c r="A76" s="72" t="s">
        <v>174</v>
      </c>
      <c r="B76" s="74" t="s">
        <v>127</v>
      </c>
      <c r="C76" s="28">
        <v>62045.2</v>
      </c>
      <c r="D76" s="28">
        <v>52077.2</v>
      </c>
      <c r="E76" s="25">
        <v>9967.9</v>
      </c>
      <c r="F76" s="28">
        <v>65539.395000000004</v>
      </c>
      <c r="G76" s="28">
        <v>55414.767999999996</v>
      </c>
      <c r="H76" s="23">
        <f t="shared" si="26"/>
        <v>10124.627000000008</v>
      </c>
      <c r="I76" s="25">
        <f t="shared" si="29"/>
        <v>3494.195000000007</v>
      </c>
      <c r="J76" s="25">
        <f t="shared" si="27"/>
        <v>3337.5679999999993</v>
      </c>
      <c r="K76" s="44">
        <f t="shared" si="27"/>
        <v>156.72700000000805</v>
      </c>
      <c r="L76" s="28">
        <f t="shared" si="28"/>
        <v>63792.297500000001</v>
      </c>
      <c r="M76" s="93">
        <v>-3223.3380000000002</v>
      </c>
      <c r="N76" s="46">
        <f t="shared" si="10"/>
        <v>-5.0528639448986779</v>
      </c>
      <c r="O76" s="40">
        <v>43892.211000000003</v>
      </c>
      <c r="P76" s="65">
        <f t="shared" si="30"/>
        <v>0.23067024351997231</v>
      </c>
    </row>
    <row r="77" spans="1:16" ht="52.5" customHeight="1">
      <c r="A77" s="39" t="s">
        <v>126</v>
      </c>
      <c r="B77" s="74" t="s">
        <v>129</v>
      </c>
      <c r="C77" s="28">
        <v>15606.9</v>
      </c>
      <c r="D77" s="27">
        <v>12663.3</v>
      </c>
      <c r="E77" s="25">
        <v>2943.6</v>
      </c>
      <c r="F77" s="28">
        <v>16274.233</v>
      </c>
      <c r="G77" s="28">
        <v>12888.255999999999</v>
      </c>
      <c r="H77" s="23">
        <f t="shared" si="26"/>
        <v>3385.9770000000008</v>
      </c>
      <c r="I77" s="25">
        <f t="shared" si="29"/>
        <v>667.33300000000054</v>
      </c>
      <c r="J77" s="25">
        <f t="shared" si="27"/>
        <v>224.95600000000013</v>
      </c>
      <c r="K77" s="44">
        <f t="shared" si="27"/>
        <v>442.37700000000086</v>
      </c>
      <c r="L77" s="28">
        <f t="shared" si="28"/>
        <v>15940.566500000001</v>
      </c>
      <c r="M77" s="93">
        <v>-2227.748</v>
      </c>
      <c r="N77" s="46">
        <f t="shared" si="10"/>
        <v>-13.975337702082294</v>
      </c>
      <c r="O77" s="28">
        <v>17335.547999999999</v>
      </c>
      <c r="P77" s="65">
        <f t="shared" si="30"/>
        <v>0.19531987105339854</v>
      </c>
    </row>
    <row r="78" spans="1:16" s="43" customFormat="1" ht="44.25" customHeight="1">
      <c r="A78" s="72" t="s">
        <v>128</v>
      </c>
      <c r="B78" s="76" t="s">
        <v>131</v>
      </c>
      <c r="C78" s="40">
        <v>19061.599999999999</v>
      </c>
      <c r="D78" s="40">
        <v>15285.2</v>
      </c>
      <c r="E78" s="41">
        <v>3776.5</v>
      </c>
      <c r="F78" s="40">
        <v>18394.605</v>
      </c>
      <c r="G78" s="40">
        <v>14428.726000000001</v>
      </c>
      <c r="H78" s="23">
        <f t="shared" si="26"/>
        <v>3965.878999999999</v>
      </c>
      <c r="I78" s="41">
        <f t="shared" si="29"/>
        <v>-666.99499999999898</v>
      </c>
      <c r="J78" s="41">
        <f t="shared" si="27"/>
        <v>-856.47400000000016</v>
      </c>
      <c r="K78" s="45">
        <f t="shared" si="27"/>
        <v>189.378999999999</v>
      </c>
      <c r="L78" s="40">
        <f t="shared" si="28"/>
        <v>18728.102500000001</v>
      </c>
      <c r="M78" s="96">
        <v>-298.173</v>
      </c>
      <c r="N78" s="50">
        <f t="shared" ref="N78:N90" si="31">M78*100/L78</f>
        <v>-1.5921153784800142</v>
      </c>
      <c r="O78" s="40">
        <v>11874.602000000001</v>
      </c>
      <c r="P78" s="65">
        <f t="shared" si="30"/>
        <v>0.33397995149647952</v>
      </c>
    </row>
    <row r="79" spans="1:16" ht="43.5" customHeight="1">
      <c r="A79" s="39" t="s">
        <v>130</v>
      </c>
      <c r="B79" s="74" t="s">
        <v>133</v>
      </c>
      <c r="C79" s="28">
        <v>24804.7</v>
      </c>
      <c r="D79" s="27">
        <v>19317.099999999999</v>
      </c>
      <c r="E79" s="25">
        <v>5487.6</v>
      </c>
      <c r="F79" s="28">
        <v>24058.962</v>
      </c>
      <c r="G79" s="28">
        <v>20538.297999999999</v>
      </c>
      <c r="H79" s="23">
        <f t="shared" si="26"/>
        <v>3520.6640000000007</v>
      </c>
      <c r="I79" s="25">
        <f t="shared" si="29"/>
        <v>-745.73800000000119</v>
      </c>
      <c r="J79" s="25">
        <f t="shared" si="27"/>
        <v>1221.1980000000003</v>
      </c>
      <c r="K79" s="44">
        <f t="shared" si="27"/>
        <v>-1966.9359999999997</v>
      </c>
      <c r="L79" s="28">
        <f t="shared" si="28"/>
        <v>24431.830999999998</v>
      </c>
      <c r="M79" s="93">
        <v>-3149.1</v>
      </c>
      <c r="N79" s="46">
        <f t="shared" si="31"/>
        <v>-12.889332772480294</v>
      </c>
      <c r="O79" s="28">
        <v>13961.346</v>
      </c>
      <c r="P79" s="65">
        <f t="shared" si="30"/>
        <v>0.25217224757555617</v>
      </c>
    </row>
    <row r="80" spans="1:16" ht="29.25" customHeight="1">
      <c r="A80" s="72" t="s">
        <v>132</v>
      </c>
      <c r="B80" s="74" t="s">
        <v>135</v>
      </c>
      <c r="C80" s="28">
        <v>13505.5</v>
      </c>
      <c r="D80" s="27">
        <v>11890.9</v>
      </c>
      <c r="E80" s="25">
        <v>1614.5</v>
      </c>
      <c r="F80" s="28">
        <v>15160.6</v>
      </c>
      <c r="G80" s="28">
        <v>14315.838</v>
      </c>
      <c r="H80" s="23">
        <f t="shared" si="26"/>
        <v>844.76200000000063</v>
      </c>
      <c r="I80" s="25">
        <f t="shared" si="29"/>
        <v>1655.1000000000004</v>
      </c>
      <c r="J80" s="25">
        <f t="shared" si="27"/>
        <v>2424.9380000000001</v>
      </c>
      <c r="K80" s="44">
        <f t="shared" si="27"/>
        <v>-769.73799999999937</v>
      </c>
      <c r="L80" s="28">
        <f t="shared" si="28"/>
        <v>14333.05</v>
      </c>
      <c r="M80" s="93">
        <v>-1609.53</v>
      </c>
      <c r="N80" s="46">
        <f t="shared" si="31"/>
        <v>-11.229501048276536</v>
      </c>
      <c r="O80" s="28">
        <v>1249.5999999999999</v>
      </c>
      <c r="P80" s="65">
        <f t="shared" si="30"/>
        <v>0.67602592829705566</v>
      </c>
    </row>
    <row r="81" spans="1:16" ht="40.5" customHeight="1">
      <c r="A81" s="39" t="s">
        <v>134</v>
      </c>
      <c r="B81" s="74" t="s">
        <v>138</v>
      </c>
      <c r="C81" s="28">
        <v>5463.8</v>
      </c>
      <c r="D81" s="27">
        <v>4072.7</v>
      </c>
      <c r="E81" s="25">
        <v>1391.2</v>
      </c>
      <c r="F81" s="28">
        <v>6132.9</v>
      </c>
      <c r="G81" s="27">
        <v>4197.1000000000004</v>
      </c>
      <c r="H81" s="23">
        <f t="shared" si="26"/>
        <v>1935.7999999999993</v>
      </c>
      <c r="I81" s="25">
        <f t="shared" si="29"/>
        <v>669.09999999999945</v>
      </c>
      <c r="J81" s="25">
        <f t="shared" si="27"/>
        <v>124.40000000000055</v>
      </c>
      <c r="K81" s="44">
        <f t="shared" si="27"/>
        <v>544.59999999999923</v>
      </c>
      <c r="L81" s="28">
        <f t="shared" si="28"/>
        <v>5798.35</v>
      </c>
      <c r="M81" s="93">
        <v>33.700000000000003</v>
      </c>
      <c r="N81" s="46">
        <f t="shared" si="31"/>
        <v>0.58119982408788706</v>
      </c>
      <c r="O81" s="28">
        <v>4264.8680000000004</v>
      </c>
      <c r="P81" s="65">
        <f t="shared" si="30"/>
        <v>0.45389446988746174</v>
      </c>
    </row>
    <row r="82" spans="1:16" ht="52.5" customHeight="1">
      <c r="A82" s="72" t="s">
        <v>136</v>
      </c>
      <c r="B82" s="74" t="s">
        <v>140</v>
      </c>
      <c r="C82" s="28">
        <v>7311.5</v>
      </c>
      <c r="D82" s="27">
        <v>2985.6</v>
      </c>
      <c r="E82" s="25">
        <v>4325.8999999999996</v>
      </c>
      <c r="F82" s="28">
        <v>9325.6</v>
      </c>
      <c r="G82" s="27">
        <v>2854</v>
      </c>
      <c r="H82" s="23">
        <f t="shared" si="26"/>
        <v>6471.6</v>
      </c>
      <c r="I82" s="25">
        <f t="shared" si="29"/>
        <v>2014.1000000000004</v>
      </c>
      <c r="J82" s="25">
        <f t="shared" si="27"/>
        <v>-131.59999999999991</v>
      </c>
      <c r="K82" s="44">
        <f t="shared" si="27"/>
        <v>2145.7000000000007</v>
      </c>
      <c r="L82" s="28">
        <f t="shared" si="28"/>
        <v>8318.5499999999993</v>
      </c>
      <c r="M82" s="94">
        <v>2127.6999999999998</v>
      </c>
      <c r="N82" s="46">
        <f t="shared" si="31"/>
        <v>25.577774972801748</v>
      </c>
      <c r="O82" s="28">
        <v>178.4</v>
      </c>
      <c r="P82" s="65">
        <f t="shared" si="30"/>
        <v>36.275784753363233</v>
      </c>
    </row>
    <row r="83" spans="1:16" ht="45" customHeight="1">
      <c r="A83" s="39" t="s">
        <v>137</v>
      </c>
      <c r="B83" s="74" t="s">
        <v>142</v>
      </c>
      <c r="C83" s="28">
        <v>83326.100000000006</v>
      </c>
      <c r="D83" s="28">
        <v>70566.899999999994</v>
      </c>
      <c r="E83" s="25">
        <v>12759.2</v>
      </c>
      <c r="F83" s="28">
        <v>89699.3</v>
      </c>
      <c r="G83" s="28">
        <v>78531.725000000006</v>
      </c>
      <c r="H83" s="23">
        <f t="shared" si="26"/>
        <v>11167.574999999997</v>
      </c>
      <c r="I83" s="25">
        <f t="shared" si="29"/>
        <v>6373.1999999999971</v>
      </c>
      <c r="J83" s="25">
        <f t="shared" si="27"/>
        <v>7964.8250000000116</v>
      </c>
      <c r="K83" s="44">
        <f t="shared" si="27"/>
        <v>-1591.6250000000036</v>
      </c>
      <c r="L83" s="28">
        <f t="shared" si="28"/>
        <v>86512.700000000012</v>
      </c>
      <c r="M83" s="93">
        <v>4416.7</v>
      </c>
      <c r="N83" s="46">
        <f t="shared" si="31"/>
        <v>5.1052620019950821</v>
      </c>
      <c r="O83" s="40">
        <v>15172.826999999999</v>
      </c>
      <c r="P83" s="65">
        <f t="shared" si="30"/>
        <v>0.73602467094629087</v>
      </c>
    </row>
    <row r="84" spans="1:16" ht="47.25" customHeight="1">
      <c r="A84" s="72" t="s">
        <v>139</v>
      </c>
      <c r="B84" s="74" t="s">
        <v>144</v>
      </c>
      <c r="C84" s="28">
        <v>53871.199999999997</v>
      </c>
      <c r="D84" s="28">
        <v>40294.300000000003</v>
      </c>
      <c r="E84" s="25">
        <v>13576.9</v>
      </c>
      <c r="F84" s="28">
        <v>54697.4</v>
      </c>
      <c r="G84" s="28">
        <v>42086.9</v>
      </c>
      <c r="H84" s="23">
        <f t="shared" si="26"/>
        <v>12610.5</v>
      </c>
      <c r="I84" s="25">
        <f t="shared" si="29"/>
        <v>826.20000000000437</v>
      </c>
      <c r="J84" s="25">
        <f t="shared" si="27"/>
        <v>1792.5999999999985</v>
      </c>
      <c r="K84" s="44">
        <f t="shared" si="27"/>
        <v>-966.39999999999964</v>
      </c>
      <c r="L84" s="28">
        <f t="shared" si="28"/>
        <v>54284.3</v>
      </c>
      <c r="M84" s="93">
        <v>-3202.5</v>
      </c>
      <c r="N84" s="46">
        <f t="shared" si="31"/>
        <v>-5.8994958026538056</v>
      </c>
      <c r="O84" s="40">
        <v>3714.5</v>
      </c>
      <c r="P84" s="65">
        <f t="shared" si="30"/>
        <v>3.3949387535334501</v>
      </c>
    </row>
    <row r="85" spans="1:16" ht="47.25" customHeight="1">
      <c r="A85" s="39" t="s">
        <v>141</v>
      </c>
      <c r="B85" s="74" t="s">
        <v>146</v>
      </c>
      <c r="C85" s="28">
        <v>83176.899999999994</v>
      </c>
      <c r="D85" s="28">
        <v>66799</v>
      </c>
      <c r="E85" s="25">
        <v>16377.9</v>
      </c>
      <c r="F85" s="28">
        <v>91290.6</v>
      </c>
      <c r="G85" s="28">
        <v>70813.3</v>
      </c>
      <c r="H85" s="23">
        <f t="shared" si="26"/>
        <v>20477.300000000003</v>
      </c>
      <c r="I85" s="25">
        <f t="shared" si="29"/>
        <v>8113.7000000000116</v>
      </c>
      <c r="J85" s="25">
        <f t="shared" si="27"/>
        <v>4014.3000000000029</v>
      </c>
      <c r="K85" s="44">
        <f t="shared" si="27"/>
        <v>4099.4000000000033</v>
      </c>
      <c r="L85" s="28">
        <f t="shared" si="28"/>
        <v>87233.75</v>
      </c>
      <c r="M85" s="93">
        <v>3540.9</v>
      </c>
      <c r="N85" s="46">
        <f t="shared" si="31"/>
        <v>4.0590941006204595</v>
      </c>
      <c r="O85" s="40">
        <v>15998.4</v>
      </c>
      <c r="P85" s="65">
        <f t="shared" si="30"/>
        <v>1.2799592459245928</v>
      </c>
    </row>
    <row r="86" spans="1:16" ht="39.75" customHeight="1">
      <c r="A86" s="72" t="s">
        <v>143</v>
      </c>
      <c r="B86" s="74" t="s">
        <v>148</v>
      </c>
      <c r="C86" s="28">
        <v>53020.2</v>
      </c>
      <c r="D86" s="28">
        <v>46281.2</v>
      </c>
      <c r="E86" s="25">
        <v>6739</v>
      </c>
      <c r="F86" s="28">
        <v>57282.9</v>
      </c>
      <c r="G86" s="28">
        <v>48281.9</v>
      </c>
      <c r="H86" s="23">
        <f t="shared" si="26"/>
        <v>9001</v>
      </c>
      <c r="I86" s="25">
        <f>F86-C86</f>
        <v>4262.7000000000044</v>
      </c>
      <c r="J86" s="25">
        <f t="shared" si="27"/>
        <v>2000.7000000000044</v>
      </c>
      <c r="K86" s="44">
        <f t="shared" si="27"/>
        <v>2262</v>
      </c>
      <c r="L86" s="28">
        <f t="shared" si="28"/>
        <v>55151.55</v>
      </c>
      <c r="M86" s="93">
        <v>-2899.8</v>
      </c>
      <c r="N86" s="46">
        <f t="shared" si="31"/>
        <v>-5.257875798594962</v>
      </c>
      <c r="O86" s="40">
        <v>25066.9</v>
      </c>
      <c r="P86" s="65">
        <f t="shared" si="30"/>
        <v>0.35907910431684809</v>
      </c>
    </row>
    <row r="87" spans="1:16" ht="45" customHeight="1">
      <c r="A87" s="39" t="s">
        <v>145</v>
      </c>
      <c r="B87" s="74" t="s">
        <v>149</v>
      </c>
      <c r="C87" s="28">
        <v>84290.7</v>
      </c>
      <c r="D87" s="28">
        <v>69112.100000000006</v>
      </c>
      <c r="E87" s="25">
        <v>15178.6</v>
      </c>
      <c r="F87" s="28">
        <v>89054.351999999999</v>
      </c>
      <c r="G87" s="28">
        <v>69986.3</v>
      </c>
      <c r="H87" s="23">
        <f t="shared" si="26"/>
        <v>19068.051999999996</v>
      </c>
      <c r="I87" s="25">
        <f>F87-C87</f>
        <v>4763.6520000000019</v>
      </c>
      <c r="J87" s="25">
        <f t="shared" si="27"/>
        <v>874.19999999999709</v>
      </c>
      <c r="K87" s="44">
        <f t="shared" si="27"/>
        <v>3889.4519999999957</v>
      </c>
      <c r="L87" s="28">
        <f t="shared" si="28"/>
        <v>86672.525999999998</v>
      </c>
      <c r="M87" s="94">
        <v>2497</v>
      </c>
      <c r="N87" s="46">
        <f t="shared" si="31"/>
        <v>2.8809590711594124</v>
      </c>
      <c r="O87" s="40">
        <v>550.20000000000005</v>
      </c>
      <c r="P87" s="65">
        <f t="shared" si="30"/>
        <v>34.656583060705188</v>
      </c>
    </row>
    <row r="88" spans="1:16" ht="39" customHeight="1" thickBot="1">
      <c r="A88" s="72" t="s">
        <v>147</v>
      </c>
      <c r="B88" s="71" t="s">
        <v>158</v>
      </c>
      <c r="C88" s="33">
        <v>10859.8</v>
      </c>
      <c r="D88" s="33">
        <v>4440</v>
      </c>
      <c r="E88" s="29">
        <v>6419.8</v>
      </c>
      <c r="F88" s="33">
        <v>15809.6</v>
      </c>
      <c r="G88" s="33">
        <v>7863.5</v>
      </c>
      <c r="H88" s="23">
        <f t="shared" si="26"/>
        <v>7946.1</v>
      </c>
      <c r="I88" s="25">
        <f>F88-C88</f>
        <v>4949.8000000000011</v>
      </c>
      <c r="J88" s="25">
        <f t="shared" ref="J88" si="32">G88-D88</f>
        <v>3423.5</v>
      </c>
      <c r="K88" s="44">
        <f>H88-E88</f>
        <v>1526.3000000000002</v>
      </c>
      <c r="L88" s="33">
        <f t="shared" si="28"/>
        <v>13334.7</v>
      </c>
      <c r="M88" s="97">
        <v>207.2</v>
      </c>
      <c r="N88" s="47">
        <f t="shared" si="31"/>
        <v>1.5538407313250391</v>
      </c>
      <c r="O88" s="52">
        <v>9633.5</v>
      </c>
      <c r="P88" s="63">
        <f t="shared" si="30"/>
        <v>0.82484040068510933</v>
      </c>
    </row>
    <row r="89" spans="1:16" ht="26.25" customHeight="1" thickBot="1">
      <c r="A89" s="104" t="s">
        <v>164</v>
      </c>
      <c r="B89" s="105"/>
      <c r="C89" s="35">
        <f t="shared" ref="C89:G89" si="33">SUM(C72:C88)</f>
        <v>844761.9</v>
      </c>
      <c r="D89" s="35">
        <f t="shared" si="33"/>
        <v>690696.99999999988</v>
      </c>
      <c r="E89" s="35">
        <f t="shared" si="33"/>
        <v>154064.79999999999</v>
      </c>
      <c r="F89" s="35">
        <f t="shared" si="33"/>
        <v>872147.87699999998</v>
      </c>
      <c r="G89" s="35">
        <f t="shared" si="33"/>
        <v>713538.41000000015</v>
      </c>
      <c r="H89" s="35">
        <f>F89-G89</f>
        <v>158609.46699999983</v>
      </c>
      <c r="I89" s="35">
        <f t="shared" si="29"/>
        <v>27385.976999999955</v>
      </c>
      <c r="J89" s="35">
        <f>SUM(J72:J88)</f>
        <v>22841.410000000018</v>
      </c>
      <c r="K89" s="35">
        <f>SUM(K72:K88)</f>
        <v>4544.6670000000067</v>
      </c>
      <c r="L89" s="35">
        <f>SUM(L72:L88)</f>
        <v>858454.8885</v>
      </c>
      <c r="M89" s="35">
        <f t="shared" ref="M89:O89" si="34">SUM(M72:M88)</f>
        <v>-20093.230999999992</v>
      </c>
      <c r="N89" s="51">
        <f t="shared" si="31"/>
        <v>-2.3406274772468714</v>
      </c>
      <c r="O89" s="35">
        <f t="shared" si="34"/>
        <v>264068.66099999996</v>
      </c>
      <c r="P89" s="37">
        <f t="shared" si="30"/>
        <v>0.6006372221503401</v>
      </c>
    </row>
    <row r="90" spans="1:16" thickBot="1">
      <c r="A90" s="124" t="s">
        <v>150</v>
      </c>
      <c r="B90" s="125"/>
      <c r="C90" s="35">
        <f t="shared" ref="C90:G90" si="35">C89+C71</f>
        <v>4475024.1000000006</v>
      </c>
      <c r="D90" s="35">
        <f t="shared" si="35"/>
        <v>3691463.3999999994</v>
      </c>
      <c r="E90" s="35">
        <f t="shared" si="35"/>
        <v>783560.5000000007</v>
      </c>
      <c r="F90" s="35">
        <f t="shared" si="35"/>
        <v>4615245.37</v>
      </c>
      <c r="G90" s="35">
        <f t="shared" si="35"/>
        <v>3733903.9299999997</v>
      </c>
      <c r="H90" s="35">
        <f>F90-G90</f>
        <v>881341.44000000041</v>
      </c>
      <c r="I90" s="35">
        <f t="shared" si="29"/>
        <v>140221.26999999955</v>
      </c>
      <c r="J90" s="35">
        <f>J89+J71</f>
        <v>42440.53000000013</v>
      </c>
      <c r="K90" s="35">
        <f>K89+K71</f>
        <v>97780.940000000046</v>
      </c>
      <c r="L90" s="35">
        <f>L89+L71</f>
        <v>4545134.7350000003</v>
      </c>
      <c r="M90" s="35">
        <f t="shared" ref="M90:O90" si="36">M89+M71</f>
        <v>-44917.678999999989</v>
      </c>
      <c r="N90" s="48">
        <f t="shared" si="31"/>
        <v>-0.9882584701859225</v>
      </c>
      <c r="O90" s="35">
        <f t="shared" si="36"/>
        <v>1404417.1009999998</v>
      </c>
      <c r="P90" s="37">
        <f>H90/O90</f>
        <v>0.62754963562637545</v>
      </c>
    </row>
    <row r="91" spans="1:16" ht="75" customHeight="1">
      <c r="A91" s="5"/>
      <c r="B91" s="123" t="s">
        <v>165</v>
      </c>
      <c r="C91" s="123"/>
      <c r="D91" s="123"/>
      <c r="E91" s="123"/>
      <c r="F91" s="103"/>
      <c r="G91" s="120" t="s">
        <v>173</v>
      </c>
      <c r="H91" s="120"/>
      <c r="I91" s="5"/>
      <c r="J91" s="5"/>
      <c r="K91" s="5"/>
      <c r="L91" s="5"/>
      <c r="M91" s="5"/>
      <c r="N91" s="5"/>
    </row>
    <row r="92" spans="1:16">
      <c r="A92" s="3"/>
      <c r="B92" s="4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6">
      <c r="A93" s="3"/>
      <c r="B93" s="4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</row>
    <row r="113" spans="2:2">
      <c r="B113" s="5" t="s">
        <v>175</v>
      </c>
    </row>
  </sheetData>
  <mergeCells count="28">
    <mergeCell ref="O5:O7"/>
    <mergeCell ref="P5:P7"/>
    <mergeCell ref="G91:H91"/>
    <mergeCell ref="A2:M2"/>
    <mergeCell ref="A3:M3"/>
    <mergeCell ref="A12:B12"/>
    <mergeCell ref="L5:L7"/>
    <mergeCell ref="M5:M7"/>
    <mergeCell ref="A5:A7"/>
    <mergeCell ref="B5:B7"/>
    <mergeCell ref="B91:E91"/>
    <mergeCell ref="A29:B29"/>
    <mergeCell ref="A35:B35"/>
    <mergeCell ref="A89:B89"/>
    <mergeCell ref="A90:B90"/>
    <mergeCell ref="A70:B70"/>
    <mergeCell ref="A71:B71"/>
    <mergeCell ref="N5:N7"/>
    <mergeCell ref="C6:C7"/>
    <mergeCell ref="D6:E6"/>
    <mergeCell ref="F6:F7"/>
    <mergeCell ref="G6:H6"/>
    <mergeCell ref="I6:I7"/>
    <mergeCell ref="J6:K6"/>
    <mergeCell ref="C5:E5"/>
    <mergeCell ref="F5:H5"/>
    <mergeCell ref="I5:K5"/>
    <mergeCell ref="A41:B41"/>
  </mergeCells>
  <pageMargins left="0.7" right="0.7" top="0.75" bottom="0.75" header="0.3" footer="0.3"/>
  <pageSetup paperSize="9" scale="38" fitToHeight="0" orientation="landscape" verticalDpi="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sberzoi</cp:lastModifiedBy>
  <cp:lastPrinted>2019-07-11T07:55:00Z</cp:lastPrinted>
  <dcterms:created xsi:type="dcterms:W3CDTF">1996-10-08T23:32:33Z</dcterms:created>
  <dcterms:modified xsi:type="dcterms:W3CDTF">2019-07-18T04:59:55Z</dcterms:modified>
</cp:coreProperties>
</file>