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oaie1" sheetId="4" r:id="rId1"/>
    <sheet name="Foaie2" sheetId="5" r:id="rId2"/>
    <sheet name="Foaie3" sheetId="6" r:id="rId3"/>
  </sheets>
  <calcPr calcId="125725" refMode="R1C1"/>
</workbook>
</file>

<file path=xl/calcChain.xml><?xml version="1.0" encoding="utf-8"?>
<calcChain xmlns="http://schemas.openxmlformats.org/spreadsheetml/2006/main">
  <c r="D95" i="4"/>
  <c r="D18"/>
  <c r="D498"/>
  <c r="D481"/>
  <c r="D454"/>
  <c r="D427"/>
  <c r="D407"/>
  <c r="D394"/>
  <c r="D385"/>
  <c r="D374"/>
  <c r="D360"/>
  <c r="D337"/>
  <c r="D77"/>
  <c r="D293"/>
  <c r="D219"/>
  <c r="D214"/>
  <c r="D144"/>
  <c r="D132"/>
  <c r="D121"/>
  <c r="D91"/>
  <c r="D46"/>
  <c r="D35"/>
  <c r="D34"/>
  <c r="C293"/>
  <c r="C15"/>
  <c r="C10"/>
  <c r="C427"/>
  <c r="C405"/>
  <c r="C385"/>
  <c r="C218"/>
  <c r="C137"/>
  <c r="C19"/>
  <c r="C142"/>
  <c r="C116"/>
  <c r="C192"/>
  <c r="C91"/>
  <c r="C77"/>
  <c r="C56"/>
  <c r="C53"/>
  <c r="C42"/>
  <c r="C34"/>
  <c r="C25"/>
  <c r="C498"/>
  <c r="C490"/>
  <c r="C481"/>
  <c r="C454"/>
  <c r="C394"/>
  <c r="C374"/>
  <c r="C337"/>
  <c r="C360"/>
  <c r="C131"/>
  <c r="C28"/>
  <c r="D402"/>
  <c r="D225" s="1"/>
  <c r="B225"/>
  <c r="B503" s="1"/>
  <c r="D55"/>
  <c r="D26"/>
  <c r="C7"/>
  <c r="C225"/>
  <c r="B7"/>
  <c r="H491"/>
  <c r="D134"/>
  <c r="D139"/>
  <c r="D7" l="1"/>
  <c r="D503" s="1"/>
  <c r="C503"/>
</calcChain>
</file>

<file path=xl/sharedStrings.xml><?xml version="1.0" encoding="utf-8"?>
<sst xmlns="http://schemas.openxmlformats.org/spreadsheetml/2006/main" count="1329" uniqueCount="692">
  <si>
    <t>Articolul de cheltuieli</t>
  </si>
  <si>
    <t>În luna curentă</t>
  </si>
  <si>
    <t>Lista agenților economici</t>
  </si>
  <si>
    <t>Denumirea bunurilor, lucrărilor și serviciilor</t>
  </si>
  <si>
    <t>Executate cheltuieli,   mii lei</t>
  </si>
  <si>
    <t xml:space="preserve"> Oficiu-Service SRL</t>
  </si>
  <si>
    <t xml:space="preserve"> SRL Natalcom</t>
  </si>
  <si>
    <t xml:space="preserve"> Lukoil-Moldova ICS</t>
  </si>
  <si>
    <t xml:space="preserve"> Sardis Exim SRL</t>
  </si>
  <si>
    <t xml:space="preserve"> SC Elcora Impex</t>
  </si>
  <si>
    <t xml:space="preserve"> SRL  Maxtonîm Lux</t>
  </si>
  <si>
    <t xml:space="preserve"> Vanro-Com SRL</t>
  </si>
  <si>
    <t xml:space="preserve"> Nicanas SRL</t>
  </si>
  <si>
    <t xml:space="preserve"> Legion SA</t>
  </si>
  <si>
    <t xml:space="preserve"> IM RCL Ciorescu</t>
  </si>
  <si>
    <t>-</t>
  </si>
  <si>
    <t xml:space="preserve"> IM Directia Constructii Capitale</t>
  </si>
  <si>
    <t xml:space="preserve"> Maximum Electronic SRL</t>
  </si>
  <si>
    <t xml:space="preserve"> IM RCL Vadul lui Voda</t>
  </si>
  <si>
    <t xml:space="preserve"> Autosolubritate IM</t>
  </si>
  <si>
    <t xml:space="preserve"> Debra Studio Design</t>
  </si>
  <si>
    <t xml:space="preserve"> Apa Buna Trade SRL</t>
  </si>
  <si>
    <t xml:space="preserve"> Atletmed</t>
  </si>
  <si>
    <t xml:space="preserve"> Cantina Liceist IS </t>
  </si>
  <si>
    <t xml:space="preserve">   Riscani SC IS</t>
  </si>
  <si>
    <t xml:space="preserve"> Piata centrala</t>
  </si>
  <si>
    <t xml:space="preserve"> Adolescenta IS</t>
  </si>
  <si>
    <t xml:space="preserve"> Bucuria-EL IS</t>
  </si>
  <si>
    <t xml:space="preserve"> SRL Savuros Prim</t>
  </si>
  <si>
    <t xml:space="preserve">  Vladalina SRL</t>
  </si>
  <si>
    <t xml:space="preserve"> SRL  Dalisim</t>
  </si>
  <si>
    <t xml:space="preserve"> Chimconsult SRL</t>
  </si>
  <si>
    <t xml:space="preserve"> SRL Servicii Curatenie</t>
  </si>
  <si>
    <t xml:space="preserve"> Infosofteh SRL</t>
  </si>
  <si>
    <t xml:space="preserve"> SC StarNet Solutii SRL</t>
  </si>
  <si>
    <t xml:space="preserve"> Buseli-M srl</t>
  </si>
  <si>
    <t xml:space="preserve"> Dinamo CSC</t>
  </si>
  <si>
    <t xml:space="preserve"> Oficiu AMG</t>
  </si>
  <si>
    <t xml:space="preserve"> Centrul tehnologii Informationale si Comunicatii in Educatie</t>
  </si>
  <si>
    <t xml:space="preserve"> Engros</t>
  </si>
  <si>
    <t xml:space="preserve"> MSV Lux SRL</t>
  </si>
  <si>
    <t xml:space="preserve"> Arsenal Grup SRL</t>
  </si>
  <si>
    <t xml:space="preserve"> SA  Termoelectrica</t>
  </si>
  <si>
    <t>Numărul, data valabilității contrac -tului</t>
  </si>
  <si>
    <t>CS  Aquaparc Capitala SRL</t>
  </si>
  <si>
    <t>II. CHELTUIELI    TOTAL</t>
  </si>
  <si>
    <t xml:space="preserve"> SRL Alexira-Com</t>
  </si>
  <si>
    <t xml:space="preserve"> Asteri Com SRL</t>
  </si>
  <si>
    <t xml:space="preserve"> Softron SRL</t>
  </si>
  <si>
    <t xml:space="preserve"> SIM Construct Grup SRL</t>
  </si>
  <si>
    <t xml:space="preserve"> Farmacia 269</t>
  </si>
  <si>
    <t xml:space="preserve"> AIS Moldpres IS</t>
  </si>
  <si>
    <t xml:space="preserve"> Provident SRL</t>
  </si>
  <si>
    <t xml:space="preserve"> I.S. Tipografia Centrala</t>
  </si>
  <si>
    <t xml:space="preserve"> NavasedCom SRL</t>
  </si>
  <si>
    <t xml:space="preserve"> Copitec-Plus SRL</t>
  </si>
  <si>
    <t xml:space="preserve"> Instruct Montgaz SRL</t>
  </si>
  <si>
    <t xml:space="preserve"> Clibul sportiv al Armatei</t>
  </si>
  <si>
    <t xml:space="preserve"> Papir Print SRL</t>
  </si>
  <si>
    <t xml:space="preserve"> Posta Moldovei</t>
  </si>
  <si>
    <t xml:space="preserve"> Supraten SA</t>
  </si>
  <si>
    <t>Retribuirea muncii</t>
  </si>
  <si>
    <t>Remunerarea muncii temporare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</si>
  <si>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</si>
  <si>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</si>
  <si>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</si>
  <si>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Gaze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</si>
  <si>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</si>
  <si>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</si>
  <si>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</si>
  <si>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</si>
  <si>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</si>
  <si>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</si>
  <si>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</si>
  <si>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</si>
  <si>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</si>
  <si>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</si>
  <si>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</si>
  <si>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</si>
  <si>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</si>
  <si>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</si>
  <si>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</si>
  <si>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</si>
  <si>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</si>
  <si>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</si>
  <si>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</si>
  <si>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</si>
  <si>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</si>
  <si>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</si>
  <si>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</si>
  <si>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 xml:space="preserve">Reparaţii capitale ale clădirilor </t>
  </si>
  <si>
    <t>Procurarea construcţiilor speciale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</si>
  <si>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</si>
  <si>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</si>
  <si>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</si>
  <si>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activelor nemateriale </t>
  </si>
  <si>
    <t xml:space="preserve">Procurarea altor mijloace fixe </t>
  </si>
  <si>
    <t>Procurarea combustibilului, carburanţilor şi lubrifianţilor</t>
  </si>
  <si>
    <t>Procurarea pieselor de schimb</t>
  </si>
  <si>
    <t>Procurarea produselor alimentare</t>
  </si>
  <si>
    <t>Procurarea medicamentelor şi materialelor sanitare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</si>
  <si>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</si>
  <si>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</si>
  <si>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</si>
  <si>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</si>
  <si>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</si>
  <si>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</si>
  <si>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</si>
  <si>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</si>
  <si>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222120 „Gaze”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</si>
  <si>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</si>
  <si>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</si>
  <si>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</si>
  <si>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</si>
  <si>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</si>
  <si>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</si>
  <si>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</si>
  <si>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</si>
  <si>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</si>
  <si>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</si>
  <si>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</si>
  <si>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</si>
  <si>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</si>
  <si>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</si>
  <si>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251100 „Subsidii acordate întreprinderilor de stat şi municipale nefinanciare”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</si>
  <si>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</si>
  <si>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</si>
  <si>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</si>
  <si>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</si>
  <si>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</si>
  <si>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</si>
  <si>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</si>
  <si>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</si>
  <si>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</si>
  <si>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</si>
  <si>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</si>
  <si>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</si>
  <si>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</si>
  <si>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</si>
  <si>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</si>
  <si>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</si>
  <si>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</si>
  <si>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</si>
  <si>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</si>
  <si>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</si>
  <si>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</si>
  <si>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</si>
  <si>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>Balkan Partners</t>
  </si>
  <si>
    <t>Ancensio</t>
  </si>
  <si>
    <t>Comaxol SRL</t>
  </si>
  <si>
    <t>Fronton SRL</t>
  </si>
  <si>
    <t>SRL Apolo Sport</t>
  </si>
  <si>
    <t>Radop-ORT SRL</t>
  </si>
  <si>
    <t>Camroprim SRL</t>
  </si>
  <si>
    <t>IS Cartus</t>
  </si>
  <si>
    <t>Lyceum SRL</t>
  </si>
  <si>
    <t>NavasedCom SRL</t>
  </si>
  <si>
    <t>Comitek SRL</t>
  </si>
  <si>
    <t xml:space="preserve"> Titan-Exim SRL</t>
  </si>
  <si>
    <t xml:space="preserve"> Cherry Coradu</t>
  </si>
  <si>
    <t xml:space="preserve"> Firma Prelude SRL</t>
  </si>
  <si>
    <t xml:space="preserve"> IM Austral Office Supplies SRL</t>
  </si>
  <si>
    <t xml:space="preserve"> Iulicons Grup SRL</t>
  </si>
  <si>
    <t xml:space="preserve"> Megalux SRL</t>
  </si>
  <si>
    <t xml:space="preserve"> SRL TORECO</t>
  </si>
  <si>
    <t xml:space="preserve"> II Matveiciuc B</t>
  </si>
  <si>
    <t xml:space="preserve"> Grin Farm SRL</t>
  </si>
  <si>
    <t xml:space="preserve"> 3M Farm SRL</t>
  </si>
  <si>
    <t xml:space="preserve"> Farmacia nr. 280 SA</t>
  </si>
  <si>
    <t xml:space="preserve"> Prodiafarm</t>
  </si>
  <si>
    <t xml:space="preserve"> Perpetuum SRL</t>
  </si>
  <si>
    <t xml:space="preserve"> Simar-Auto SRL</t>
  </si>
  <si>
    <t xml:space="preserve"> IM Agropiese TGR Grup SRL</t>
  </si>
  <si>
    <t xml:space="preserve"> SRL  Gordas</t>
  </si>
  <si>
    <t xml:space="preserve"> Comaxsol  SRL</t>
  </si>
  <si>
    <t xml:space="preserve"> Intelligent Board</t>
  </si>
  <si>
    <t xml:space="preserve"> Brig Ht Solutii Creative SRL</t>
  </si>
  <si>
    <t xml:space="preserve"> SC Maser Auto SRL</t>
  </si>
  <si>
    <t xml:space="preserve"> Centrul resurselor informationale de Stat</t>
  </si>
  <si>
    <t xml:space="preserve"> Autogenius SRL</t>
  </si>
  <si>
    <t xml:space="preserve"> Centru l de Sanatate  publica mun. Chisinau</t>
  </si>
  <si>
    <t xml:space="preserve">Bugetul aprobat / precizat pe an    </t>
  </si>
  <si>
    <t xml:space="preserve"> Riscani SC IS</t>
  </si>
  <si>
    <t>ALLAS Sisteme de Securitate SRL</t>
  </si>
  <si>
    <t>Alimentația</t>
  </si>
  <si>
    <t>Paza</t>
  </si>
  <si>
    <t>Servicii</t>
  </si>
  <si>
    <t xml:space="preserve">            Direcția Generală Educație, Tineret și Sport      </t>
  </si>
  <si>
    <t>(denumirea entității)</t>
  </si>
  <si>
    <r>
      <t xml:space="preserve">Informația privind cheltuielile executate pe parcursul lunilor </t>
    </r>
    <r>
      <rPr>
        <b/>
        <u/>
        <sz val="11"/>
        <color theme="1"/>
        <rFont val="Times New Roman"/>
        <family val="1"/>
        <charset val="204"/>
      </rPr>
      <t>ianuarie - noiembrie 2017</t>
    </r>
  </si>
  <si>
    <t xml:space="preserve"> </t>
  </si>
  <si>
    <r>
      <t xml:space="preserve">Numărul de angajați conform statelor de personal   </t>
    </r>
    <r>
      <rPr>
        <b/>
        <u/>
        <sz val="11"/>
        <color theme="1"/>
        <rFont val="Times New Roman"/>
        <family val="1"/>
        <charset val="204"/>
      </rPr>
      <t xml:space="preserve">  3911  </t>
    </r>
    <r>
      <rPr>
        <b/>
        <sz val="11"/>
        <color theme="1"/>
        <rFont val="Times New Roman"/>
        <family val="1"/>
        <charset val="204"/>
      </rPr>
      <t xml:space="preserve"> , efectiv  </t>
    </r>
    <r>
      <rPr>
        <b/>
        <u/>
        <sz val="11"/>
        <color theme="1"/>
        <rFont val="Times New Roman"/>
        <family val="1"/>
        <charset val="204"/>
      </rPr>
      <t xml:space="preserve">  3081  </t>
    </r>
    <r>
      <rPr>
        <b/>
        <sz val="11"/>
        <color theme="1"/>
        <rFont val="Times New Roman"/>
        <family val="1"/>
        <charset val="204"/>
      </rPr>
      <t xml:space="preserve">  persoane</t>
    </r>
  </si>
  <si>
    <t>(semnătura)</t>
  </si>
  <si>
    <t xml:space="preserve">Total general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</si>
  <si>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</si>
  <si>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</si>
  <si>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</si>
  <si>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2017-0000001155   02.03.2017-31.12.2017</t>
  </si>
  <si>
    <t>2017-0000000835      09.02.2017-31.12.2017</t>
  </si>
  <si>
    <t>2017-0000000991       17.02.2017-31.12.2017</t>
  </si>
  <si>
    <t>2017-0000003660     20.09.2017-31.12.2017</t>
  </si>
  <si>
    <t>2017-0000004465    03.11.2017-31.12.2017</t>
  </si>
  <si>
    <t>2017-0000000616    01.02.2017-31.12.2017</t>
  </si>
  <si>
    <t>2017-0000000613   01.02.2017-31.12.2017</t>
  </si>
  <si>
    <t>2017-0000000612    01.02.2017-31.12.2017</t>
  </si>
  <si>
    <t>2017-0000000611   01.02.2017-31.12.2017</t>
  </si>
  <si>
    <t>2017-0000000614   01.02.2017-31.12.2017</t>
  </si>
  <si>
    <t>2017-0000000615   01.02.2017-31.12.2017</t>
  </si>
  <si>
    <t>2017-0000002157   13.06.2017-31.12.2017</t>
  </si>
  <si>
    <t>2017-0000001500   03.04.2017-31.12.2017</t>
  </si>
  <si>
    <t>2017-0000001501   03.04.2017-31.12.2017</t>
  </si>
  <si>
    <t>2017-0000001502   03.04.2017-31.12.2015</t>
  </si>
  <si>
    <t>2017-0000004275    20.10.2017-31.12.2017</t>
  </si>
  <si>
    <t>2017-0000004276   25.10.2017-31.12.2017</t>
  </si>
  <si>
    <t>2017-0000003918    02.10.2017-31.12.2017</t>
  </si>
  <si>
    <t>2017-0000003384   28.08.2017-31.12.2017</t>
  </si>
  <si>
    <t>2017-0000003556   14.09.2017-31.12.2017</t>
  </si>
  <si>
    <t>2017-0000004428   02.11.2017-31.12.2017</t>
  </si>
  <si>
    <t>2017-0000002877   01.08.2017-31.12.2017</t>
  </si>
  <si>
    <t>2017-0000004427   02.11.2017-31.12.2017</t>
  </si>
  <si>
    <t>2017-0000004467   03.11.2017-31.12.2017</t>
  </si>
  <si>
    <t>2017-00000003916    02.10.2017-31.12.2017</t>
  </si>
  <si>
    <t>2017-0000004214    20.10.2017-31.12.2017</t>
  </si>
  <si>
    <t>2017-0000000705    03.02.2017-31.12.2017</t>
  </si>
  <si>
    <t>2017-0000001343     20.03.2017-31.12.2017</t>
  </si>
  <si>
    <t>2017-0000000600   18.09.2017-31.12.2017</t>
  </si>
  <si>
    <t>2017-0000004274    25.10.2017-31.12.2017</t>
  </si>
  <si>
    <t>2017-00000000702   03.02.2017-31.12.2017</t>
  </si>
  <si>
    <t>2017-00000003243   18.08.2017-31.12.2017</t>
  </si>
  <si>
    <t>2017-00000004462    03.11.2017-31.12.2017</t>
  </si>
  <si>
    <t>2017-0000004463   03.11.2017-31.12.2017</t>
  </si>
  <si>
    <t>2017-0000001063    23.02.2017-31.12.2017</t>
  </si>
  <si>
    <t>SC Anstelux</t>
  </si>
  <si>
    <t>2017-0000001986   22.05.2017-31.12.2017</t>
  </si>
  <si>
    <t>2017-0000002319   22.06.2017-31.12.2017</t>
  </si>
  <si>
    <t>2017-0000003694   22.09.2017-31.12.2017</t>
  </si>
  <si>
    <t>II Noi Bejenaru</t>
  </si>
  <si>
    <t>2017-0000000602   31.01.2017-31.12.2017</t>
  </si>
  <si>
    <t>SRL Mobiprim Service</t>
  </si>
  <si>
    <t>2017-0000002393   29.06.2017-31.12.2017</t>
  </si>
  <si>
    <t>Power Team SRL</t>
  </si>
  <si>
    <t>2017-0000004277   25.10.2017-31.12.2017</t>
  </si>
  <si>
    <t>SRL Nicola-Mobila</t>
  </si>
  <si>
    <t>2017-0000003583   15.09.2017-31.12.2017</t>
  </si>
  <si>
    <t>SRL Toreco</t>
  </si>
  <si>
    <t>2017-0000003153   15.08.2017-31.12.2017</t>
  </si>
  <si>
    <t>Supraten SA</t>
  </si>
  <si>
    <t>2017-0000002575   10.07.2017-31.12.2017</t>
  </si>
  <si>
    <t>FPC Nord-Universal SRL</t>
  </si>
  <si>
    <t>2017-0000002391    29.06.2017-31.12.2017</t>
  </si>
  <si>
    <t>SRL Diuxinol</t>
  </si>
  <si>
    <t>2017-0000003658    20.09.2017-31.12.2017</t>
  </si>
  <si>
    <t>Veltex Plus</t>
  </si>
  <si>
    <t>2017-0000001622    11.04.2017-31.12.2017</t>
  </si>
  <si>
    <t>SRL Magda</t>
  </si>
  <si>
    <t>2017-0000002932    01.08.2017-31.12.2017</t>
  </si>
  <si>
    <t>Sardis Exim SRL</t>
  </si>
  <si>
    <t>Serviciul de Stat p-u Verif. si Expertiz</t>
  </si>
  <si>
    <t>Miron Const SRL</t>
  </si>
  <si>
    <t>SRL Amelina-Mob</t>
  </si>
  <si>
    <t>Lotal Prim SRL</t>
  </si>
  <si>
    <t>SC Nepaconplast SRL</t>
  </si>
  <si>
    <t>MF-Trezoreria de Stat</t>
  </si>
  <si>
    <t>SRL Frabo Grup</t>
  </si>
  <si>
    <t>SRL AnrealCons</t>
  </si>
  <si>
    <t>SRL Green Engineering</t>
  </si>
  <si>
    <t>SRL CometaConstruct</t>
  </si>
  <si>
    <t>SRL MavitexCons</t>
  </si>
  <si>
    <t>SRL  Maxtonîm Lux</t>
  </si>
  <si>
    <t>Nazarciuc Oleg</t>
  </si>
  <si>
    <t>SRL Graficon - AV</t>
  </si>
  <si>
    <t>Grini Max SRL</t>
  </si>
  <si>
    <t>SRL  Anbor Tehnice</t>
  </si>
  <si>
    <t>SRL  Aurora-Stroi</t>
  </si>
  <si>
    <t>SRL  Savim Com</t>
  </si>
  <si>
    <t>Vanro-Com SRL</t>
  </si>
  <si>
    <t>Elinatcons SRL SC</t>
  </si>
  <si>
    <t>Sondicom SRL</t>
  </si>
  <si>
    <t>Nicanas SRL</t>
  </si>
  <si>
    <t xml:space="preserve"> Rom-Vic SRL</t>
  </si>
  <si>
    <t>MF Trezoreria de Stat</t>
  </si>
  <si>
    <t>SRL  Termogaz Engineering</t>
  </si>
  <si>
    <t>2017-0000003384      28.08.2017-31.12.2017</t>
  </si>
  <si>
    <t>2017-0000002889       27.07.2017-31.12.2017</t>
  </si>
  <si>
    <t>2017-0000003244        18.08.2017-31.12.2017</t>
  </si>
  <si>
    <t>2017-0000003246       18.08.2017-31.12.2017</t>
  </si>
  <si>
    <t>2017-0000003657        20.09.2017-31.12.2017</t>
  </si>
  <si>
    <t>2017-0000001135         01.03.2017-31.12.2017</t>
  </si>
  <si>
    <t>2017-0000003160            15.07.2017-31.12.2017</t>
  </si>
  <si>
    <t>2017-0000002988          07.08.2017-31.12.2017</t>
  </si>
  <si>
    <t>2017-0000001340                20.03.2017-31.12.2017</t>
  </si>
  <si>
    <t>2017-0000004279           25.10.2017-31.12.2017</t>
  </si>
  <si>
    <t>2017-0000004212            20.10.2017-31.12.2017</t>
  </si>
  <si>
    <t>2017-0000002536                05.07.2017-31.12.2017</t>
  </si>
  <si>
    <t>2017-0000004079           11.10.2017-31.12.2017</t>
  </si>
  <si>
    <t>2017-0000003159             15.08.2017-31.12.2017</t>
  </si>
  <si>
    <t>2017-0000003124             11.08.2017-31.12.2017</t>
  </si>
  <si>
    <t>2017-0000003580             15.09.2017-31.12.2017</t>
  </si>
  <si>
    <t>2017-0000003378              28.08.2017-31.12.2017</t>
  </si>
  <si>
    <t>2017-0000003379              29.08.2017-31.12.2017</t>
  </si>
  <si>
    <t>2017-0000003156              15.08.2017-31.12.2017</t>
  </si>
  <si>
    <t>2017-0000003158       15.08.2017-31.12.2017</t>
  </si>
  <si>
    <t>2017-0000003155       15.08.2017-31.12.2017</t>
  </si>
  <si>
    <t>2017-0000003157            15.08.2017-31.12.2017</t>
  </si>
  <si>
    <t>2017-0000004369            31.10.2017-31.12.2017</t>
  </si>
  <si>
    <t>2017-0000004368              31.10.2017-31.12.2017</t>
  </si>
  <si>
    <t>2017-0000003360             25.08.2017-31.12.2017</t>
  </si>
  <si>
    <t>2017-0000004275            20.10.2017-31.12.2017</t>
  </si>
  <si>
    <t>2017-0000004079              11.10.2017-31.12.2017</t>
  </si>
  <si>
    <t>2017-0000003557              14.09.2017-31.12.2017</t>
  </si>
  <si>
    <t>2017-0000003659              20.09.2017-31.12.2017</t>
  </si>
  <si>
    <t>2017-0000003426           05.09.2017-31.12.2017</t>
  </si>
  <si>
    <t>2016-0000003752             20.04.2017-31.12.2017</t>
  </si>
  <si>
    <t>2017-0000002989           07.08.2017-31.12.2017</t>
  </si>
  <si>
    <t>2017-0000003380           29.08.2017-31.12.2017</t>
  </si>
  <si>
    <t>2017-0000003381            29.08.2017-31.12.2017</t>
  </si>
  <si>
    <t>2017-0000003385               28.08.2017-31.12.2017</t>
  </si>
  <si>
    <t>2017-0000004213              20.10.2017-31.12.2017</t>
  </si>
  <si>
    <t>2017-0000004096            13.10.2017-31.12.2017</t>
  </si>
  <si>
    <t>2017-0000003247           18.08.2017-31.12.2017</t>
  </si>
  <si>
    <t>2017-0000004277              25.10.2017-31.12.2017</t>
  </si>
  <si>
    <t>2017-0000004370             31.10.2017-31.12.2017</t>
  </si>
  <si>
    <t>2017-0000003918             02.10.2017-31.12.2017</t>
  </si>
  <si>
    <t>2017-0000002887             27.07.2017-31.12.2017</t>
  </si>
  <si>
    <t>2017-0000003376           28.08.2017-31.12.2017</t>
  </si>
  <si>
    <t>2017-0000003386            28.08.2017-31.12.2017</t>
  </si>
  <si>
    <t>2017-0000003556            14.09.2017-31.12.2017</t>
  </si>
  <si>
    <t>2017-0000001341              20.03.2017-31.12.2017</t>
  </si>
  <si>
    <t>2017-0000001363              22.03.2017-31.12.2017</t>
  </si>
  <si>
    <t>2017-0000002992            07.08.2017-31.12.2017</t>
  </si>
  <si>
    <t>2017-0000003241           18.08.2017-31.12.2017</t>
  </si>
  <si>
    <t>2017-0000004079            11.10.2017-31.12.2017</t>
  </si>
  <si>
    <t>2017-0000004079          11.10.2017-31.12.2017</t>
  </si>
  <si>
    <t>2017-0000003382           29.08.2017-31.12.2017</t>
  </si>
  <si>
    <t>2017-0000002886             27.07.2017-31.12.2017</t>
  </si>
  <si>
    <t>2017-0000003154            15.08.2017-31.12.2017</t>
  </si>
  <si>
    <t>2017-0000004276             25.10.2017-31.12.2017</t>
  </si>
  <si>
    <t>Maximum Electronic SRL</t>
  </si>
  <si>
    <t>Politermo Grup SRL</t>
  </si>
  <si>
    <t>SRL BTS Pro</t>
  </si>
  <si>
    <t>SC Larimaris-Lex SRL</t>
  </si>
  <si>
    <t>Victiana SRL</t>
  </si>
  <si>
    <t>SC Elcora Impex</t>
  </si>
  <si>
    <t>SRL  Riolit  Sistem</t>
  </si>
  <si>
    <t>SRL Eldorado Electronic</t>
  </si>
  <si>
    <t>Firma "Dicon" SRL</t>
  </si>
  <si>
    <t>SA Accent Electronic IM</t>
  </si>
  <si>
    <t>Legion SA</t>
  </si>
  <si>
    <t xml:space="preserve"> FPC Nord-Universal SRL</t>
  </si>
  <si>
    <t>Dina - Cociug  SRL</t>
  </si>
  <si>
    <t>FPC MGM  SRL</t>
  </si>
  <si>
    <t>SRL Ilonet- Prim</t>
  </si>
  <si>
    <t>Intelligent Board</t>
  </si>
  <si>
    <t>SA Acvila Sport</t>
  </si>
  <si>
    <t>BIComplex</t>
  </si>
  <si>
    <t>Tridimensional TEC  SRL</t>
  </si>
  <si>
    <t>2017-0000001943  19.05.2017-31.12.2017</t>
  </si>
  <si>
    <t xml:space="preserve">2017-0000001499   03.04.2017-31.12.2017 </t>
  </si>
  <si>
    <t>2017-0000001834   11.05.2017-31.12.2017</t>
  </si>
  <si>
    <t>2017-0000002039   26.05.2017-31.12.2017</t>
  </si>
  <si>
    <t>2017-0000001941   19.05.2017-31.12.2017</t>
  </si>
  <si>
    <t>2017-0000003660  20.09.2017-31.12.2017</t>
  </si>
  <si>
    <t>2017-0000003422    05.09.2017-31.12.2017</t>
  </si>
  <si>
    <t>2017-0000003377   29.08.2017-31.12.2017</t>
  </si>
  <si>
    <t>2017-0000001623     11.04.2017-31.12.2017</t>
  </si>
  <si>
    <t>2017-0000002929     01.08.2017-31.12.2017</t>
  </si>
  <si>
    <t>2017-0000003916      02.10.2017-31.12.2017</t>
  </si>
  <si>
    <t>2017-0000000586    31.01.2017-31.12.2017</t>
  </si>
  <si>
    <t>2017-0000000913   14.02.2017-31.12.2017</t>
  </si>
  <si>
    <t>2017-0000002318      22.06.2017-31.12.2017</t>
  </si>
  <si>
    <t>2017-0000003582    15.09.2017-31.12.2017</t>
  </si>
  <si>
    <t>2017-0000003581      15.09.2017-31.12.2017</t>
  </si>
  <si>
    <t>2017-0000001362       22.03.2017-31.12.2017</t>
  </si>
  <si>
    <t>2017-0000002186      15.06.2017-31.12.2017</t>
  </si>
  <si>
    <t>2017-0000003423       05.09.2017-31.12.2017</t>
  </si>
  <si>
    <t>2017-0000003120      11.08.2017-31.12.2017</t>
  </si>
  <si>
    <t>2017-0000003375  29.08.2017-31.12.2017</t>
  </si>
  <si>
    <t>2017-0000003477  07.09.2017-31.12.2017</t>
  </si>
  <si>
    <t>Infosofteh SRL</t>
  </si>
  <si>
    <t>2017-0000001645      12.04.2017-31.12.2017</t>
  </si>
  <si>
    <t>Inoxplus SRL</t>
  </si>
  <si>
    <t>Grozavu Vadim  II</t>
  </si>
  <si>
    <t>2017-0000003232     17.08.2017-31.12.2017</t>
  </si>
  <si>
    <t>2017-0000002449  04.07.2017-31.12.2017</t>
  </si>
  <si>
    <t>2017-0000002723  17.07.2017-31.12.2017</t>
  </si>
  <si>
    <t>2017-0000002846  25.07.2017-31.12.2017</t>
  </si>
  <si>
    <t>Consolex Com SRL</t>
  </si>
  <si>
    <t>2017-0000003242   14.08.2017-31.12.2017</t>
  </si>
  <si>
    <t>SRL Natalcom</t>
  </si>
  <si>
    <t>Lukoil-Moldova ICS</t>
  </si>
  <si>
    <t>2017-0000004214   20.10.2017-31.12.2017</t>
  </si>
  <si>
    <t>2017-0000000705   03.02.2017-31.12.2017</t>
  </si>
  <si>
    <t>Copilux Grup SRL</t>
  </si>
  <si>
    <t>2017-0000001062       23.02.2017-31.12.2017</t>
  </si>
  <si>
    <t>2017-0000001343   20.03.2017-31.12.2017</t>
  </si>
  <si>
    <t>Burex SRL</t>
  </si>
  <si>
    <t>2017-0000002722        17.07.2017-31.12.2017</t>
  </si>
  <si>
    <t>Tricolux SRL</t>
  </si>
  <si>
    <t>2017-0000002845       25.07.2017 - 31.12.2017</t>
  </si>
  <si>
    <t>Triumf Motiv SRL</t>
  </si>
  <si>
    <t xml:space="preserve">2017-0000001452        29.03.2017 - 31.12.2017 </t>
  </si>
  <si>
    <t>Centrul tehnologii Informationale si Comunicatii in Educatie</t>
  </si>
  <si>
    <t>2017-0000000600        01.02.2017 - 31.12.2017</t>
  </si>
  <si>
    <t>2017-0000004277            25.10.2017 - 31.12.2017</t>
  </si>
  <si>
    <t>Cartdidact  SRL</t>
  </si>
  <si>
    <t>2017-0000004371           31.10.2017 - 31.12.2017</t>
  </si>
  <si>
    <t xml:space="preserve">   IS Mold-Didactica  </t>
  </si>
  <si>
    <t>2017-0000002844           25.07.2017 - 31.12.2017</t>
  </si>
  <si>
    <t>SRL  Sonaris-Com</t>
  </si>
  <si>
    <t>2017-0000001683              19.04.2017 - 31.12.2017</t>
  </si>
  <si>
    <t>2017-0000002185         15.06.2017 - 31.12.2017</t>
  </si>
  <si>
    <t>2017-0000003424            05.09.2017 - 31.12.2017</t>
  </si>
  <si>
    <t>2017-0000003120            11.08.2017 - 31.12.2017</t>
  </si>
  <si>
    <t>SRL  Europres</t>
  </si>
  <si>
    <t>2017-0000003600           18.09.2017 - 31.12.2017</t>
  </si>
  <si>
    <t>Fără contracte</t>
  </si>
  <si>
    <t>Titan-Exim SRL</t>
  </si>
  <si>
    <t>SCEVM Angro SRL</t>
  </si>
  <si>
    <t>Chimconsult SRL</t>
  </si>
  <si>
    <t>SRL  Dalisim</t>
  </si>
  <si>
    <t>Alura SA</t>
  </si>
  <si>
    <t>Orbita-9  SA</t>
  </si>
  <si>
    <t>SRL Servicii Curatenie</t>
  </si>
  <si>
    <t>Combinatul  Poligrafic</t>
  </si>
  <si>
    <t>2017-0000002724      17.07.2017 - 31.12.2017</t>
  </si>
  <si>
    <t>2017-0000001838   11.05.2017 - 31.12.2017</t>
  </si>
  <si>
    <t>2017-0000000702         03.02.2017 - 31.12.2017</t>
  </si>
  <si>
    <t>2017-0000004274    25.10.2017 - 31.12.2017</t>
  </si>
  <si>
    <t>2017-0000002318      22.06.2017 - 31.12.2017</t>
  </si>
  <si>
    <t>2017-0000000596     01.02.2017 - 31.12.2017</t>
  </si>
  <si>
    <t>2017-0000004215      20.10.2017 - 31.12.2017</t>
  </si>
  <si>
    <t>2017-0000002877       01.08.2017 - 31.12.2017</t>
  </si>
  <si>
    <t>2017-0000003243        18.08.2017 - 31.12.2017</t>
  </si>
  <si>
    <t>2017-0000000700         03.02.2017 - 31.12.2017</t>
  </si>
  <si>
    <t>2017-0000003375    29.08.2017 - 31.12.2017</t>
  </si>
  <si>
    <t>2017-0000001346         20.03.2017-31.12.2017</t>
  </si>
  <si>
    <t>SIM Construct Grup SRL</t>
  </si>
  <si>
    <t>SC Velias Grup SRL</t>
  </si>
  <si>
    <t>Avolvoda SRL</t>
  </si>
  <si>
    <t>SRL  Gheos  Prim</t>
  </si>
  <si>
    <t>SRL  Nicola-Mobila</t>
  </si>
  <si>
    <t>Veloxi Grup  SRL</t>
  </si>
  <si>
    <t>2017-0000002320     22.06.2017 - 31.12.2017</t>
  </si>
  <si>
    <t>2017-0000000618   01.02.2017 - 31.12.2017</t>
  </si>
  <si>
    <t>2017-0000001548        05.04.2017 - 31.12.2017</t>
  </si>
  <si>
    <t>2017-0000001835      11.05.2017 - 31.12.2017</t>
  </si>
  <si>
    <t>2017-0000003583     15.09.2017 - 31.12.2017</t>
  </si>
  <si>
    <t>2017-0000002575   10.07.2017 - 31.12.2017</t>
  </si>
  <si>
    <t>2017-0000002786     20.07.2017 - 31.12.2017</t>
  </si>
  <si>
    <t>SRL  Real Sport</t>
  </si>
  <si>
    <t xml:space="preserve">2017-0000002185  12.06.2017 - 31.12.2017   </t>
  </si>
  <si>
    <t>2017-0000003120      11.08.2017 - 31.12.2017</t>
  </si>
  <si>
    <t>2017-0000002986        07.08.2017 - 31.12.2017</t>
  </si>
  <si>
    <t>Apa Buna Trade SRL</t>
  </si>
  <si>
    <t>Debra Studio Design</t>
  </si>
  <si>
    <t>II Iabanji Nina</t>
  </si>
  <si>
    <t xml:space="preserve">2017-0000001063          23.02.2017 - 31.12.2017  </t>
  </si>
  <si>
    <t>2017-0000002374       27.06.2017 - 31.12.2017</t>
  </si>
  <si>
    <t>2017-0000001795      04.05.2017 - 31.12.2017</t>
  </si>
  <si>
    <t>2017-0000003476      07.09.2017 - 31.12.2017</t>
  </si>
  <si>
    <t>2017-0000003992     06.10.2017 - 31.12.2017</t>
  </si>
  <si>
    <t>SA Moldovagaz</t>
  </si>
  <si>
    <t>2017-0000001011    20.02.2017 - 31.12.2017</t>
  </si>
  <si>
    <t>Furnizare Energie</t>
  </si>
  <si>
    <t xml:space="preserve">2017-0000000573   31.01.2017 - 31.12.2017  </t>
  </si>
  <si>
    <t>IM Bacioi Comservice</t>
  </si>
  <si>
    <t>Regia comunal-locativa Cricova I.M</t>
  </si>
  <si>
    <t>SRL Apa-Canal SA Chisinau</t>
  </si>
  <si>
    <t>2017-0000001012           20.02.2017 - 31.12.2017</t>
  </si>
  <si>
    <t>2017-0000000911         14.02.2017 - 31.12.2017</t>
  </si>
  <si>
    <t>2017-0000000830       09.02.2017 - 31.12.2017</t>
  </si>
  <si>
    <t>Manevla Com SRL</t>
  </si>
  <si>
    <t>Autosolubritate IM</t>
  </si>
  <si>
    <t>IM RCL Vadul lui Voda</t>
  </si>
  <si>
    <t>2017-0000000836          09.02.2017 - 31.12.2017</t>
  </si>
  <si>
    <t>2017-0000000911           14.02.2017 - 31.12.2017</t>
  </si>
  <si>
    <t>2017-0000000835        09.02.2017 - 31.12.2017</t>
  </si>
  <si>
    <t>SRL  Lider Sistem</t>
  </si>
  <si>
    <t>Demidas-soft SRL  SC</t>
  </si>
  <si>
    <t xml:space="preserve">Moldtelecom     </t>
  </si>
  <si>
    <t>2017-0000001453   29.03.2017 - 31.12.2017</t>
  </si>
  <si>
    <t>2017-0000000599   01.02.2017 - 31.12.2017</t>
  </si>
  <si>
    <t>2017-0000001230         13.03.2017 - 31.12.2017</t>
  </si>
  <si>
    <t>2017-0000000708         03.02.2017 - 31.12.2017</t>
  </si>
  <si>
    <t>2017-0000000598           01.02.2017 - 31.12.2017</t>
  </si>
  <si>
    <t>2017-0000000697    03.02.2017 - 31.12.2017</t>
  </si>
  <si>
    <t>IS Filarmonica Nationala Serghei Lunchev</t>
  </si>
  <si>
    <t>Liceul Teoretic L Rebreanu</t>
  </si>
  <si>
    <t>SRL  Media Show Grup</t>
  </si>
  <si>
    <t>Liceul Teoretic cu profil sportiv nr.2 mun.Chisinau</t>
  </si>
  <si>
    <t xml:space="preserve">  Liceul  Teoretic Petru Rares</t>
  </si>
  <si>
    <t>Vatra SC</t>
  </si>
  <si>
    <t>Manejul de atletica usoara IS</t>
  </si>
  <si>
    <t>Dinamo CSC</t>
  </si>
  <si>
    <t>Palatul Republicii IS</t>
  </si>
  <si>
    <t>SRL Divimex Grup</t>
  </si>
  <si>
    <t xml:space="preserve">DETS se.Riscani </t>
  </si>
  <si>
    <t>SRL  Eviit  Solutii</t>
  </si>
  <si>
    <t>DETS sec.Buicani</t>
  </si>
  <si>
    <t>2017-0000000597   01.02.2017 - 31.12.2017</t>
  </si>
  <si>
    <t>2017-0000001987      22.05.2017 - 31.12.2017</t>
  </si>
  <si>
    <t>2017-0000000997       17.02.2017 - 31.12.2017</t>
  </si>
  <si>
    <t>2017-0000000601      01.02.2017 - 31.12.2017</t>
  </si>
  <si>
    <t>2017-0000002193     15.06.2017 - 31.12.2017</t>
  </si>
  <si>
    <t>2017-0000001133    01.03.2017 - 31.12.2017</t>
  </si>
  <si>
    <t>2017-0000000912       14.02.2017 - 31.12.2017</t>
  </si>
  <si>
    <t>2017-0000001794     04.05.2017 - 31.12.2017</t>
  </si>
  <si>
    <t>2017-0000004177      17.10.2017 - 31.12.2017</t>
  </si>
  <si>
    <t>2017-0000003917     02.10.2017 - 31.12.2017</t>
  </si>
  <si>
    <t>2017-0000003123     11.07.2017 - 31.12.2017</t>
  </si>
  <si>
    <t>2017-0000001793      04.05.2017 - 31.12.2017</t>
  </si>
  <si>
    <t>2017-0000000617        01.02.2017 - 31.12.2017</t>
  </si>
  <si>
    <t>2017-0000003121       11.08.2017 - 31.12.2017</t>
  </si>
  <si>
    <t>2017-0000001547       05.04.2017 - 31.12.2017</t>
  </si>
  <si>
    <t>2017-0000001985         22.05.2017 - 31.12.2015</t>
  </si>
  <si>
    <t>Dac-Trans-Service SRL</t>
  </si>
  <si>
    <t>Intreprinderea municipala s.Botanica</t>
  </si>
  <si>
    <t>SRL  Golates</t>
  </si>
  <si>
    <t>Civ Prim SRL</t>
  </si>
  <si>
    <t>SRL Oldinex-Tur</t>
  </si>
  <si>
    <t>CA Donaris Viena Insurance Group SA</t>
  </si>
  <si>
    <t>SRL  Tur Retur</t>
  </si>
  <si>
    <t>2017-0000001342   20.03.2017 - 31.12.2017</t>
  </si>
  <si>
    <t>2017-0000002785    20.03.2017 - 31.12.2017</t>
  </si>
  <si>
    <t>2017-0000001345    20.03.2017 - 31.12.2017</t>
  </si>
  <si>
    <t>2017-0000002347   20.03.2017 - 31.12.2017</t>
  </si>
  <si>
    <t>2017-0000001014     20.03.2017 - 31.12.2017</t>
  </si>
  <si>
    <t>2017-0000002784    20.03.2017 - 31.12.2017</t>
  </si>
  <si>
    <t>2017-0000000703    20.03.2017 - 31.12.2017</t>
  </si>
  <si>
    <t>2017-0000003038    20.03.2017 - 31.12.2017</t>
  </si>
  <si>
    <t>SA Energoservice</t>
  </si>
  <si>
    <t>SRL Gloria Plus</t>
  </si>
  <si>
    <t>SRL  Gravels Lux</t>
  </si>
  <si>
    <t>FPC Tetracardgaz SRL</t>
  </si>
  <si>
    <t>Sagitod-grup SRL</t>
  </si>
  <si>
    <t>Contracte de muncă</t>
  </si>
  <si>
    <t>2017-0000000824   09.02.2017 - 31.12.2017</t>
  </si>
  <si>
    <t>2017-0000001546   05.04.2017 - 31.12.2017</t>
  </si>
  <si>
    <t>2017-0000004047   10.10.2017 - 31.12.2017</t>
  </si>
  <si>
    <t>2017-0000001549  05.04.2017 - 31.12.2017</t>
  </si>
  <si>
    <t>2017-0000001545   05.04.2017 - 31.12.2017</t>
  </si>
  <si>
    <t>2017-0000000586   31.01.2017 - 31.12.2017</t>
  </si>
  <si>
    <t>2017-0000000845  09.02.2017 - 31.12.2017</t>
  </si>
  <si>
    <t>2017-0000000913  14.02.2017 - 31.12.2017</t>
  </si>
  <si>
    <t>2017-0000000841   09.02.2017 - 31.12.2017</t>
  </si>
  <si>
    <t>2017-0000003126    11.08.2017 - 31.12.2017</t>
  </si>
  <si>
    <t>2017-0000002535    05.07.2017 - 31.12.2017</t>
  </si>
  <si>
    <t>2017-0000002038   26.05.2017 - 31.12.2017</t>
  </si>
  <si>
    <t>2017-0000001229   13.03.2017 - 31.12.2017</t>
  </si>
  <si>
    <t>Faclia SRL</t>
  </si>
  <si>
    <t>SRL  Aora Plus</t>
  </si>
  <si>
    <t>2017-0000003541   13.09.2017 - 31.12.2017</t>
  </si>
  <si>
    <t>2017-0000002995  07.08.2017 - 31.12.2017</t>
  </si>
  <si>
    <t>2017-0000002993  07.08.2017 - 31.12.2017</t>
  </si>
  <si>
    <t>2017-0000002994  07.08.2017 - 31.12.2017</t>
  </si>
  <si>
    <t>SRL  DVS  Service</t>
  </si>
  <si>
    <t>Servicii Paza IS</t>
  </si>
  <si>
    <t>2017-0000001347          20.03.2017 - 31.12.2017</t>
  </si>
  <si>
    <t>2017-0000000581           31.01.2017 - 31.12.2017</t>
  </si>
  <si>
    <t>SRL Moldpresa grup</t>
  </si>
  <si>
    <t>2017-0000000993    17.02.2017 - 31.12.2017</t>
  </si>
  <si>
    <t>Campingul  din Vadul lui Voda SRL</t>
  </si>
  <si>
    <t>SRL Torent Plus</t>
  </si>
  <si>
    <t>Centrul de Odihna Prietenia</t>
  </si>
  <si>
    <t>CDH Olimpus 85  SRL</t>
  </si>
  <si>
    <t>Dipo-Consulting SRL</t>
  </si>
  <si>
    <t>SRL Admiral Tur</t>
  </si>
  <si>
    <t xml:space="preserve">  Riscani SC IS</t>
  </si>
  <si>
    <t>SRL Savuros Prim</t>
  </si>
  <si>
    <t>SRL  Sens Publishing</t>
  </si>
  <si>
    <t>Perlele Nistrului</t>
  </si>
  <si>
    <t>Universitatea de Stat de Educ.Fiz.Sport</t>
  </si>
  <si>
    <t>SRL  Sejur  Tur</t>
  </si>
  <si>
    <t>SC Cusmarica SRL</t>
  </si>
  <si>
    <t>Bucuria-EL IS</t>
  </si>
  <si>
    <t>SRL MEDORIENTSTAR SC</t>
  </si>
  <si>
    <t>Adolescenta IS</t>
  </si>
  <si>
    <t>Zimbet  SRL</t>
  </si>
  <si>
    <t>SRL Agro-Tiras</t>
  </si>
  <si>
    <t>SA Nufarul</t>
  </si>
  <si>
    <t>Piata centrala</t>
  </si>
  <si>
    <t xml:space="preserve">Cantina Liceist IS </t>
  </si>
  <si>
    <t>SRL  Mari-Tur</t>
  </si>
  <si>
    <t>Coleg Finant.Bancar</t>
  </si>
  <si>
    <t>2017-0000002403   29.06.2017 - 31.12.2017</t>
  </si>
  <si>
    <t>2017-0000002398   29.06.2017 - 31.12.2017</t>
  </si>
  <si>
    <t>2017-0000002401  29.06.2017 - 31.12.2017</t>
  </si>
  <si>
    <t>2017-0000000612  01.02.2017 - 31.12.2017</t>
  </si>
  <si>
    <t>2017-0000002396  29.06.2017 - 31.12.2017</t>
  </si>
  <si>
    <t>2017-0000002157  13.06.2017 - 31.12.2017</t>
  </si>
  <si>
    <t>2017-0000002397  29.06.2017 - 31.12.2017</t>
  </si>
  <si>
    <t>2017-0000000611  01.02.2017 - 31.12.2017</t>
  </si>
  <si>
    <t>2017-0000001500  03.04.2017 - 31.12.2017</t>
  </si>
  <si>
    <t>2017-0000002400  29.06.2017 - 31.12.2017</t>
  </si>
  <si>
    <t>2017-0000003117  11.08.2017 - 31.12.2017</t>
  </si>
  <si>
    <t>2017-0000001502  03.04.2017 - 31.12.2017</t>
  </si>
  <si>
    <t>2017-0000000614  01.02.2017 - 31.12.2017</t>
  </si>
  <si>
    <t>2017-0000002346  26.06.2017 - 31.12.2017</t>
  </si>
  <si>
    <t>2017-0000002344  26.06.2017 - 31.12.2017</t>
  </si>
  <si>
    <t>2017-0000003661  20.09.2017 - 31.12.2017</t>
  </si>
  <si>
    <t xml:space="preserve"> Taticol SRL</t>
  </si>
  <si>
    <t xml:space="preserve"> SA Accent Electronic IM</t>
  </si>
  <si>
    <t xml:space="preserve"> Diarse Tehnic SRL</t>
  </si>
  <si>
    <t xml:space="preserve"> SRL Frabo Grup</t>
  </si>
  <si>
    <t>2017-0000002575</t>
  </si>
  <si>
    <t>2017-0000003359</t>
  </si>
  <si>
    <t>2017-0000003915</t>
  </si>
  <si>
    <t>2017-0000002404</t>
  </si>
  <si>
    <t>2017-0000002991</t>
  </si>
  <si>
    <t>2017-0000002225</t>
  </si>
  <si>
    <t>SRL Muzic Prod</t>
  </si>
  <si>
    <t>2017-0000002721</t>
  </si>
  <si>
    <t>SRL  Hermelina</t>
  </si>
  <si>
    <t>2017-0000002890</t>
  </si>
  <si>
    <t>2017-0000002931</t>
  </si>
  <si>
    <t xml:space="preserve"> SRL  Print Caro</t>
  </si>
  <si>
    <t>2017-0000001836</t>
  </si>
  <si>
    <t>Datorie  2016</t>
  </si>
  <si>
    <t>2017-0000001541</t>
  </si>
  <si>
    <t xml:space="preserve"> BIComplex</t>
  </si>
  <si>
    <t>2017-0000003375</t>
  </si>
  <si>
    <t>2017-0000002724</t>
  </si>
  <si>
    <t>Datorie 2016</t>
  </si>
  <si>
    <t>2017-0000000992</t>
  </si>
  <si>
    <t xml:space="preserve"> SA Moldovagaz</t>
  </si>
  <si>
    <t>2017-0000001684</t>
  </si>
  <si>
    <t xml:space="preserve"> SRL Gavril Grup</t>
  </si>
  <si>
    <t>2017-0000000991</t>
  </si>
  <si>
    <t>2017-0000001647</t>
  </si>
  <si>
    <t xml:space="preserve"> Vila Verde SRL</t>
  </si>
  <si>
    <t>2017-0000004048</t>
  </si>
  <si>
    <t>2017-0000001646   12.04.2017 - 31.12.2017</t>
  </si>
  <si>
    <t>2017-0000003122     11.08.2017 - 31.12.2017</t>
  </si>
  <si>
    <t>2017-0000002392    29.06.2017 - 31.12.2017</t>
  </si>
  <si>
    <t>2017-0000002155     13.06.2017 - 31.12.2017</t>
  </si>
  <si>
    <t>2017-0000002224     19.06.2017 - 31.12.2017</t>
  </si>
  <si>
    <t>2017-0000002394    29.06.2017 - 31.12.2017</t>
  </si>
  <si>
    <t>2017-0000004098    13.10.2017 - 31.12.2017</t>
  </si>
  <si>
    <t>2017-0000001134    01.03.2017 - 31.12.2017</t>
  </si>
  <si>
    <t>2017-0000002345     26.06.2017 - 31.12.2017</t>
  </si>
  <si>
    <t>2017-0000000615    01.02.2017 - 31.12.2017</t>
  </si>
  <si>
    <t>2017-0000002402    29.06.2017 - 31.12.2017</t>
  </si>
  <si>
    <t>2017-0000001984    22.05.2017 - 31.12.2017</t>
  </si>
  <si>
    <t>2017-0000003123    11.07.2017 - 31.12.2017</t>
  </si>
  <si>
    <t>2017-0000001683    19.04.2017 - 31.12.2017</t>
  </si>
  <si>
    <t>2017-0000000704    03.02.2017 - 31.12.2017</t>
  </si>
  <si>
    <t>2017-0000000616   01.02.2017 - 31.12.2017</t>
  </si>
  <si>
    <t>2017-0000003121    11.08.2017 - 31.12.2017</t>
  </si>
  <si>
    <t>2017-0000001942</t>
  </si>
  <si>
    <t xml:space="preserve"> Turcanu Valeriu</t>
  </si>
  <si>
    <t>2017-0000002041</t>
  </si>
  <si>
    <t xml:space="preserve"> Turcanu Aliona</t>
  </si>
  <si>
    <t>2017-0000002154</t>
  </si>
  <si>
    <t>2017-0000003991</t>
  </si>
  <si>
    <t>2017-0000003990</t>
  </si>
  <si>
    <t>2017-0000003989</t>
  </si>
  <si>
    <t>2017-0000000613</t>
  </si>
  <si>
    <t>2017-0000002222</t>
  </si>
  <si>
    <t xml:space="preserve">  Rotaru Nicolae Nicolae</t>
  </si>
  <si>
    <t>2017-0000002395</t>
  </si>
  <si>
    <t>2017-0000002223</t>
  </si>
  <si>
    <t xml:space="preserve"> Stinca Ivan Roman</t>
  </si>
  <si>
    <t>2017-0000001501</t>
  </si>
  <si>
    <t>2017-0000003118</t>
  </si>
  <si>
    <t>2017-0000003125    11.08.2017 - 31.12.2017</t>
  </si>
  <si>
    <t>2017-0000003660    20.09.2017 - 31.12.2017</t>
  </si>
  <si>
    <t>2017-0000002783    20.07.2017 - 31.12.2017</t>
  </si>
  <si>
    <t>2017-0000001837</t>
  </si>
  <si>
    <t xml:space="preserve"> Corden-ST SRL</t>
  </si>
  <si>
    <t>2017-0000001662</t>
  </si>
  <si>
    <t xml:space="preserve">  FPC Nord-Universal SRL</t>
  </si>
  <si>
    <t>Cheltuieli conform Planului aprobat</t>
  </si>
  <si>
    <t xml:space="preserve">Total de la începutul anului        ( ian.-oct.)  </t>
  </si>
  <si>
    <t>Suma contract -ului, mii lei</t>
  </si>
  <si>
    <t>2017                        01.01.2017 - 31.12.2017</t>
  </si>
  <si>
    <t>2017-0000004579</t>
  </si>
  <si>
    <t>2017-0000003752</t>
  </si>
  <si>
    <t xml:space="preserve"> SRL Graficon - AV</t>
  </si>
  <si>
    <t>2017-0000002970</t>
  </si>
  <si>
    <t xml:space="preserve">272500  Compensaţii </t>
  </si>
  <si>
    <t>2017-0000004278</t>
  </si>
  <si>
    <t>2017-0000003383</t>
  </si>
  <si>
    <t>2017-0000004464</t>
  </si>
  <si>
    <t>2017-0000004589</t>
  </si>
  <si>
    <t xml:space="preserve"> Iunes Grup SC SRL</t>
  </si>
  <si>
    <t>2017-0000004743</t>
  </si>
  <si>
    <t>2017-0000004466</t>
  </si>
  <si>
    <t xml:space="preserve"> SRL  Innotek  Lux</t>
  </si>
  <si>
    <t>2017-0000004709</t>
  </si>
  <si>
    <t>04  decembrie  2017</t>
  </si>
  <si>
    <t xml:space="preserve">Șef interimar   ____________________________     V. Negrei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</si>
  <si>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III    Active Nefinanciare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</si>
</sst>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8"/>
      <name val="Arial"/>
      <family val="2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2" borderId="1" xfId="1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2" fillId="0" borderId="1" xfId="2" applyNumberFormat="1" applyFont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center" wrapText="1"/>
    </xf>
    <xf numFmtId="164" fontId="13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2" fillId="2" borderId="1" xfId="4" applyNumberFormat="1" applyFont="1" applyFill="1" applyBorder="1" applyAlignment="1">
      <alignment horizontal="center" vertical="center"/>
    </xf>
    <xf numFmtId="2" fontId="2" fillId="2" borderId="1" xfId="4" applyNumberFormat="1" applyFont="1" applyFill="1" applyBorder="1" applyAlignment="1">
      <alignment horizontal="center" vertical="center"/>
    </xf>
    <xf numFmtId="0" fontId="0" fillId="2" borderId="0" xfId="0" applyFill="1"/>
    <xf numFmtId="164" fontId="4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2" fillId="0" borderId="3" xfId="2" applyNumberFormat="1" applyFont="1" applyBorder="1" applyAlignment="1">
      <alignment horizontal="center" vertical="center" wrapText="1"/>
    </xf>
    <xf numFmtId="164" fontId="2" fillId="2" borderId="3" xfId="2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13" fillId="0" borderId="3" xfId="2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2" fillId="2" borderId="3" xfId="4" applyNumberFormat="1" applyFont="1" applyFill="1" applyBorder="1" applyAlignment="1">
      <alignment horizontal="center" vertical="center"/>
    </xf>
    <xf numFmtId="2" fontId="2" fillId="2" borderId="3" xfId="4" applyNumberFormat="1" applyFont="1" applyFill="1" applyBorder="1" applyAlignment="1">
      <alignment horizontal="center" vertical="center"/>
    </xf>
    <xf numFmtId="164" fontId="2" fillId="0" borderId="3" xfId="3" applyNumberFormat="1" applyFont="1" applyBorder="1" applyAlignment="1">
      <alignment horizontal="center" vertical="center" wrapText="1"/>
    </xf>
    <xf numFmtId="164" fontId="2" fillId="2" borderId="3" xfId="3" applyNumberFormat="1" applyFont="1" applyFill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2" xfId="1" applyNumberFormat="1" applyFont="1" applyBorder="1" applyAlignment="1">
      <alignment vertical="center" wrapText="1"/>
    </xf>
    <xf numFmtId="1" fontId="2" fillId="0" borderId="2" xfId="1" applyNumberFormat="1" applyFont="1" applyBorder="1" applyAlignment="1">
      <alignment vertical="center" wrapText="1"/>
    </xf>
    <xf numFmtId="1" fontId="3" fillId="2" borderId="2" xfId="1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2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2" fontId="2" fillId="2" borderId="1" xfId="1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2" fillId="0" borderId="1" xfId="3" applyNumberFormat="1" applyFont="1" applyBorder="1" applyAlignment="1">
      <alignment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" fontId="2" fillId="0" borderId="1" xfId="2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164" fontId="2" fillId="0" borderId="1" xfId="3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0" fontId="10" fillId="0" borderId="1" xfId="1" applyNumberFormat="1" applyFont="1" applyBorder="1" applyAlignment="1">
      <alignment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vertical="center" wrapText="1"/>
    </xf>
    <xf numFmtId="164" fontId="3" fillId="4" borderId="3" xfId="1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2" fillId="0" borderId="3" xfId="3" applyNumberFormat="1" applyFont="1" applyBorder="1" applyAlignment="1">
      <alignment vertical="center" wrapText="1"/>
    </xf>
    <xf numFmtId="164" fontId="3" fillId="2" borderId="3" xfId="1" applyNumberFormat="1" applyFont="1" applyFill="1" applyBorder="1" applyAlignment="1">
      <alignment vertical="center"/>
    </xf>
    <xf numFmtId="1" fontId="3" fillId="4" borderId="2" xfId="1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/>
    </xf>
  </cellXfs>
  <cellStyles count="5">
    <cellStyle name="Normal" xfId="0" builtinId="0"/>
    <cellStyle name="Normal_Foaie1" xfId="1"/>
    <cellStyle name="Normal_Foaie2" xfId="2"/>
    <cellStyle name="Обычный_Лист1" xfId="4"/>
    <cellStyle name="Обычный_Лист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2"/>
  <sheetViews>
    <sheetView tabSelected="1" zoomScaleNormal="100" workbookViewId="0">
      <selection activeCell="M6" sqref="M6"/>
    </sheetView>
  </sheetViews>
  <sheetFormatPr defaultRowHeight="15"/>
  <cols>
    <col min="1" max="1" width="26.140625" style="59" customWidth="1"/>
    <col min="2" max="2" width="10.28515625" style="9" customWidth="1"/>
    <col min="3" max="3" width="10.140625" style="35" customWidth="1"/>
    <col min="4" max="4" width="9" style="9" customWidth="1"/>
    <col min="5" max="5" width="24.85546875" style="6" customWidth="1"/>
    <col min="6" max="6" width="22.140625" style="6" customWidth="1"/>
    <col min="7" max="7" width="24.7109375" style="21" customWidth="1"/>
    <col min="8" max="8" width="13.42578125" style="9" customWidth="1"/>
    <col min="10" max="10" width="13.28515625" customWidth="1"/>
    <col min="11" max="11" width="12.28515625" customWidth="1"/>
  </cols>
  <sheetData>
    <row r="1" spans="1:11" ht="21" customHeight="1">
      <c r="A1" s="84" t="s">
        <v>189</v>
      </c>
      <c r="B1" s="84"/>
      <c r="C1" s="84"/>
      <c r="D1" s="84"/>
      <c r="E1" s="84"/>
      <c r="F1" s="84"/>
      <c r="G1" s="84"/>
      <c r="H1" s="84"/>
    </row>
    <row r="2" spans="1:11" ht="27" customHeight="1">
      <c r="A2" s="55"/>
      <c r="B2" s="86" t="s">
        <v>187</v>
      </c>
      <c r="C2" s="86"/>
      <c r="D2" s="86"/>
      <c r="E2" s="86"/>
      <c r="F2" s="86"/>
      <c r="G2" s="86"/>
      <c r="H2" s="13"/>
    </row>
    <row r="3" spans="1:11" ht="22.5" customHeight="1">
      <c r="A3" s="55"/>
      <c r="B3" s="18"/>
      <c r="C3" s="95" t="s">
        <v>188</v>
      </c>
      <c r="D3" s="96"/>
      <c r="E3" s="96"/>
      <c r="F3" s="96"/>
      <c r="G3" s="18"/>
      <c r="H3" s="13"/>
    </row>
    <row r="4" spans="1:11" ht="21.75" customHeight="1" thickBot="1">
      <c r="A4" s="85" t="s">
        <v>191</v>
      </c>
      <c r="B4" s="85"/>
      <c r="C4" s="85"/>
      <c r="D4" s="85"/>
      <c r="E4" s="85"/>
      <c r="F4" s="85"/>
      <c r="G4" s="85"/>
      <c r="H4" s="85"/>
    </row>
    <row r="5" spans="1:11" ht="33.75" customHeight="1">
      <c r="A5" s="88" t="s">
        <v>0</v>
      </c>
      <c r="B5" s="90" t="s">
        <v>181</v>
      </c>
      <c r="C5" s="87" t="s">
        <v>4</v>
      </c>
      <c r="D5" s="87"/>
      <c r="E5" s="92" t="s">
        <v>2</v>
      </c>
      <c r="F5" s="92" t="s">
        <v>3</v>
      </c>
      <c r="G5" s="87" t="s">
        <v>43</v>
      </c>
      <c r="H5" s="82" t="s">
        <v>673</v>
      </c>
    </row>
    <row r="6" spans="1:11" ht="131.25" customHeight="1">
      <c r="A6" s="89"/>
      <c r="B6" s="91"/>
      <c r="C6" s="36" t="s">
        <v>672</v>
      </c>
      <c r="D6" s="76" t="s">
        <v>1</v>
      </c>
      <c r="E6" s="93"/>
      <c r="F6" s="93"/>
      <c r="G6" s="94"/>
      <c r="H6" s="83"/>
    </row>
    <row r="7" spans="1:11" ht="37.5" customHeight="1">
      <c r="A7" s="121" t="s">
        <v>45</v>
      </c>
      <c r="B7" s="103">
        <f>B8+B11+B13+B16+B18+B21+B26+B29+B35+B46+B55+B58+B81+B95+B120+B124+B126+B134+B139+B144+B205+B207+B209+B211+B214+B216+B219+B221+B223</f>
        <v>296739.00000000006</v>
      </c>
      <c r="C7" s="103">
        <f>C8+C11+C13+C16+C18+C21+C26+C29+C35+C46+C55+C58+C81+C95+C120+C124+C126+C134+C139+C144+C205+C207+C209+C211+C214+C216+C219+C221+C223</f>
        <v>243269.79899999997</v>
      </c>
      <c r="D7" s="103">
        <f>D8+D11+D13+D16+D18+D21+D26+D29+D35+D46+D55+D58+D81+D95+D120+D126+D124+D134+D139+D144+D205+D207+D209+D211+D214+D216+D219+D221+D223</f>
        <v>31650.778000000002</v>
      </c>
      <c r="E7" s="104"/>
      <c r="F7" s="104"/>
      <c r="G7" s="105"/>
      <c r="H7" s="122"/>
      <c r="J7" s="22"/>
      <c r="K7" t="s">
        <v>190</v>
      </c>
    </row>
    <row r="8" spans="1:11" ht="33.75" customHeight="1">
      <c r="A8" s="58" t="s">
        <v>106</v>
      </c>
      <c r="B8" s="7">
        <v>160918.70000000001</v>
      </c>
      <c r="C8" s="11">
        <v>136522.20000000001</v>
      </c>
      <c r="D8" s="7">
        <v>14493.7</v>
      </c>
      <c r="E8" s="106"/>
      <c r="F8" s="107" t="s">
        <v>61</v>
      </c>
      <c r="G8" s="108"/>
      <c r="H8" s="123"/>
    </row>
    <row r="9" spans="1:11" ht="25.5" customHeight="1">
      <c r="A9" s="58"/>
      <c r="B9" s="7"/>
      <c r="C9" s="10">
        <v>13006.1</v>
      </c>
      <c r="D9" s="78" t="s">
        <v>622</v>
      </c>
      <c r="E9" s="78"/>
      <c r="F9" s="78"/>
      <c r="G9" s="78"/>
      <c r="H9" s="123"/>
      <c r="J9" s="22"/>
    </row>
    <row r="10" spans="1:11" ht="27" customHeight="1">
      <c r="A10" s="58"/>
      <c r="B10" s="7"/>
      <c r="C10" s="10">
        <f>C8-C9</f>
        <v>123516.1</v>
      </c>
      <c r="D10" s="70">
        <v>14493.7</v>
      </c>
      <c r="E10" s="79" t="s">
        <v>415</v>
      </c>
      <c r="F10" s="79"/>
      <c r="G10" s="79"/>
      <c r="H10" s="124"/>
    </row>
    <row r="11" spans="1:11" ht="31.5">
      <c r="A11" s="58" t="s">
        <v>107</v>
      </c>
      <c r="B11" s="7">
        <v>39.5</v>
      </c>
      <c r="C11" s="11">
        <v>32.799999999999997</v>
      </c>
      <c r="D11" s="7">
        <v>0</v>
      </c>
      <c r="E11" s="109"/>
      <c r="F11" s="3" t="s">
        <v>62</v>
      </c>
      <c r="G11" s="77"/>
      <c r="H11" s="123"/>
    </row>
    <row r="12" spans="1:11" ht="24.75" customHeight="1">
      <c r="A12" s="58"/>
      <c r="B12" s="7"/>
      <c r="C12" s="10">
        <v>32.799999999999997</v>
      </c>
      <c r="D12" s="79" t="s">
        <v>415</v>
      </c>
      <c r="E12" s="79"/>
      <c r="F12" s="79"/>
      <c r="G12" s="79"/>
      <c r="H12" s="123"/>
    </row>
    <row r="13" spans="1:11" ht="47.25">
      <c r="A13" s="58" t="s">
        <v>108</v>
      </c>
      <c r="B13" s="7">
        <v>36735</v>
      </c>
      <c r="C13" s="11">
        <v>31232.3</v>
      </c>
      <c r="D13" s="7">
        <v>3353.5</v>
      </c>
      <c r="E13" s="106"/>
      <c r="F13" s="3" t="s">
        <v>63</v>
      </c>
      <c r="G13" s="77"/>
      <c r="H13" s="123"/>
    </row>
    <row r="14" spans="1:11" ht="30.75" customHeight="1">
      <c r="A14" s="58"/>
      <c r="B14" s="7"/>
      <c r="C14" s="10">
        <v>2988.9</v>
      </c>
      <c r="D14" s="78" t="s">
        <v>622</v>
      </c>
      <c r="E14" s="78"/>
      <c r="F14" s="78"/>
      <c r="G14" s="78"/>
      <c r="H14" s="123"/>
    </row>
    <row r="15" spans="1:11" ht="28.5" customHeight="1">
      <c r="A15" s="58"/>
      <c r="B15" s="7"/>
      <c r="C15" s="10">
        <f>C13-C14</f>
        <v>28243.399999999998</v>
      </c>
      <c r="D15" s="70">
        <v>3353.5</v>
      </c>
      <c r="E15" s="79" t="s">
        <v>415</v>
      </c>
      <c r="F15" s="79"/>
      <c r="G15" s="79"/>
      <c r="H15" s="124"/>
    </row>
    <row r="16" spans="1:11" ht="78" customHeight="1">
      <c r="A16" s="58" t="s">
        <v>196</v>
      </c>
      <c r="B16" s="7">
        <v>7263.4</v>
      </c>
      <c r="C16" s="11">
        <v>6110.9</v>
      </c>
      <c r="D16" s="7">
        <v>655.9</v>
      </c>
      <c r="E16" s="106"/>
      <c r="F16" s="3" t="s">
        <v>64</v>
      </c>
      <c r="G16" s="77"/>
      <c r="H16" s="123"/>
    </row>
    <row r="17" spans="1:9" ht="27.75" customHeight="1">
      <c r="A17" s="56"/>
      <c r="B17" s="7"/>
      <c r="C17" s="10">
        <v>6110.9</v>
      </c>
      <c r="D17" s="70">
        <v>655.9</v>
      </c>
      <c r="E17" s="79" t="s">
        <v>415</v>
      </c>
      <c r="F17" s="79"/>
      <c r="G17" s="79"/>
      <c r="H17" s="123"/>
    </row>
    <row r="18" spans="1:9" ht="31.5" customHeight="1">
      <c r="A18" s="56" t="s">
        <v>110</v>
      </c>
      <c r="B18" s="7">
        <v>8768.6</v>
      </c>
      <c r="C18" s="11">
        <v>5704.6</v>
      </c>
      <c r="D18" s="11">
        <f>D19</f>
        <v>577.5</v>
      </c>
      <c r="E18" s="110"/>
      <c r="F18" s="3" t="s">
        <v>65</v>
      </c>
      <c r="G18" s="111"/>
      <c r="H18" s="14"/>
    </row>
    <row r="19" spans="1:9" ht="31.5" customHeight="1">
      <c r="A19" s="56"/>
      <c r="B19" s="7"/>
      <c r="C19" s="74">
        <f>C18-C20</f>
        <v>4870.8</v>
      </c>
      <c r="D19" s="10">
        <v>577.5</v>
      </c>
      <c r="E19" s="60" t="s">
        <v>463</v>
      </c>
      <c r="F19" s="3" t="s">
        <v>65</v>
      </c>
      <c r="G19" s="72" t="s">
        <v>464</v>
      </c>
      <c r="H19" s="40">
        <v>6704.0079999999998</v>
      </c>
    </row>
    <row r="20" spans="1:9" ht="25.5" customHeight="1">
      <c r="A20" s="56"/>
      <c r="B20" s="7"/>
      <c r="C20" s="74">
        <v>833.8</v>
      </c>
      <c r="D20" s="78" t="s">
        <v>622</v>
      </c>
      <c r="E20" s="78"/>
      <c r="F20" s="78"/>
      <c r="G20" s="78"/>
      <c r="H20" s="41"/>
    </row>
    <row r="21" spans="1:9" ht="37.5" customHeight="1">
      <c r="A21" s="56" t="s">
        <v>109</v>
      </c>
      <c r="B21" s="7">
        <v>2072.1999999999998</v>
      </c>
      <c r="C21" s="11">
        <v>1236.2</v>
      </c>
      <c r="D21" s="11">
        <v>17.899999999999999</v>
      </c>
      <c r="E21" s="110"/>
      <c r="F21" s="3" t="s">
        <v>66</v>
      </c>
      <c r="G21" s="111"/>
      <c r="H21" s="14"/>
    </row>
    <row r="22" spans="1:9" ht="31.5">
      <c r="A22" s="56"/>
      <c r="B22" s="7"/>
      <c r="C22" s="74">
        <v>838.9</v>
      </c>
      <c r="D22" s="10">
        <v>17.899999999999999</v>
      </c>
      <c r="E22" s="60" t="s">
        <v>461</v>
      </c>
      <c r="F22" s="3" t="s">
        <v>66</v>
      </c>
      <c r="G22" s="72" t="s">
        <v>462</v>
      </c>
      <c r="H22" s="40">
        <v>1313.4079999999999</v>
      </c>
    </row>
    <row r="23" spans="1:9" ht="27.75" customHeight="1">
      <c r="A23" s="56"/>
      <c r="B23" s="7"/>
      <c r="C23" s="74">
        <v>215.2</v>
      </c>
      <c r="D23" s="10"/>
      <c r="E23" s="60" t="s">
        <v>624</v>
      </c>
      <c r="F23" s="3" t="s">
        <v>66</v>
      </c>
      <c r="G23" s="72" t="s">
        <v>623</v>
      </c>
      <c r="H23" s="41">
        <v>215.2</v>
      </c>
    </row>
    <row r="24" spans="1:9" ht="32.25" customHeight="1">
      <c r="A24" s="56"/>
      <c r="B24" s="7"/>
      <c r="C24" s="74">
        <v>151.30000000000001</v>
      </c>
      <c r="D24" s="78" t="s">
        <v>622</v>
      </c>
      <c r="E24" s="78"/>
      <c r="F24" s="78"/>
      <c r="G24" s="78"/>
      <c r="H24" s="41"/>
    </row>
    <row r="25" spans="1:9" ht="26.25" customHeight="1">
      <c r="A25" s="56"/>
      <c r="B25" s="7"/>
      <c r="C25" s="74">
        <f>C21-C22-C23-C24</f>
        <v>30.800000000000068</v>
      </c>
      <c r="D25" s="79" t="s">
        <v>415</v>
      </c>
      <c r="E25" s="79"/>
      <c r="F25" s="79"/>
      <c r="G25" s="79"/>
      <c r="H25" s="40"/>
    </row>
    <row r="26" spans="1:9" ht="33.75" customHeight="1">
      <c r="A26" s="56" t="s">
        <v>111</v>
      </c>
      <c r="B26" s="7">
        <v>23851.200000000001</v>
      </c>
      <c r="C26" s="11">
        <v>18128.3</v>
      </c>
      <c r="D26" s="11">
        <f>D27+D28</f>
        <v>6001.4</v>
      </c>
      <c r="E26" s="110"/>
      <c r="F26" s="3" t="s">
        <v>67</v>
      </c>
      <c r="G26" s="111"/>
      <c r="H26" s="14"/>
    </row>
    <row r="27" spans="1:9" ht="31.5">
      <c r="A27" s="57"/>
      <c r="B27" s="8"/>
      <c r="C27" s="74">
        <v>8191.1859999999997</v>
      </c>
      <c r="D27" s="10">
        <v>5690</v>
      </c>
      <c r="E27" s="4" t="s">
        <v>42</v>
      </c>
      <c r="F27" s="3" t="s">
        <v>67</v>
      </c>
      <c r="G27" s="19" t="s">
        <v>197</v>
      </c>
      <c r="H27" s="40">
        <v>17614.629000000001</v>
      </c>
    </row>
    <row r="28" spans="1:9" ht="25.5" customHeight="1">
      <c r="A28" s="57"/>
      <c r="B28" s="8"/>
      <c r="C28" s="74">
        <f>C26-C27</f>
        <v>9937.1139999999996</v>
      </c>
      <c r="D28" s="10">
        <v>311.39999999999998</v>
      </c>
      <c r="E28" s="112" t="s">
        <v>622</v>
      </c>
      <c r="F28" s="112"/>
      <c r="G28" s="112"/>
      <c r="H28" s="15"/>
    </row>
    <row r="29" spans="1:9" ht="30" customHeight="1">
      <c r="A29" s="56" t="s">
        <v>112</v>
      </c>
      <c r="B29" s="7">
        <v>4651.6000000000004</v>
      </c>
      <c r="C29" s="11">
        <v>3599.85</v>
      </c>
      <c r="D29" s="11">
        <v>368.9</v>
      </c>
      <c r="E29" s="110"/>
      <c r="F29" s="3" t="s">
        <v>68</v>
      </c>
      <c r="G29" s="111"/>
      <c r="H29" s="14"/>
    </row>
    <row r="30" spans="1:9" ht="30" customHeight="1">
      <c r="A30" s="56"/>
      <c r="B30" s="7"/>
      <c r="C30" s="74">
        <v>28.812000000000001</v>
      </c>
      <c r="D30" s="10">
        <v>3.6</v>
      </c>
      <c r="E30" s="60" t="s">
        <v>465</v>
      </c>
      <c r="F30" s="3" t="s">
        <v>68</v>
      </c>
      <c r="G30" s="72" t="s">
        <v>468</v>
      </c>
      <c r="H30" s="40">
        <v>32.677999999999997</v>
      </c>
      <c r="I30" s="22"/>
    </row>
    <row r="31" spans="1:9" ht="33.75" customHeight="1">
      <c r="A31" s="56"/>
      <c r="B31" s="7"/>
      <c r="C31" s="74">
        <v>81.117000000000004</v>
      </c>
      <c r="D31" s="10">
        <v>11.6</v>
      </c>
      <c r="E31" s="60" t="s">
        <v>466</v>
      </c>
      <c r="F31" s="3" t="s">
        <v>68</v>
      </c>
      <c r="G31" s="72" t="s">
        <v>469</v>
      </c>
      <c r="H31" s="40">
        <v>98.201999999999998</v>
      </c>
    </row>
    <row r="32" spans="1:9" ht="30" customHeight="1">
      <c r="A32" s="56"/>
      <c r="B32" s="7"/>
      <c r="C32" s="74">
        <v>3014.3</v>
      </c>
      <c r="D32" s="10">
        <v>301.8</v>
      </c>
      <c r="E32" s="60" t="s">
        <v>467</v>
      </c>
      <c r="F32" s="3" t="s">
        <v>68</v>
      </c>
      <c r="G32" s="72" t="s">
        <v>470</v>
      </c>
      <c r="H32" s="40">
        <v>3879.5720000000001</v>
      </c>
    </row>
    <row r="33" spans="1:8" ht="24.75" customHeight="1">
      <c r="A33" s="56"/>
      <c r="B33" s="7"/>
      <c r="C33" s="74">
        <v>452.7</v>
      </c>
      <c r="D33" s="78" t="s">
        <v>622</v>
      </c>
      <c r="E33" s="78"/>
      <c r="F33" s="78"/>
      <c r="G33" s="78"/>
      <c r="H33" s="41"/>
    </row>
    <row r="34" spans="1:8" ht="26.25" customHeight="1">
      <c r="A34" s="56"/>
      <c r="B34" s="7"/>
      <c r="C34" s="74">
        <f>C29-C30-C31-C32-C33</f>
        <v>22.920999999999651</v>
      </c>
      <c r="D34" s="12">
        <f>D29-D30-D31-D32</f>
        <v>51.89999999999992</v>
      </c>
      <c r="E34" s="79" t="s">
        <v>415</v>
      </c>
      <c r="F34" s="79"/>
      <c r="G34" s="79"/>
      <c r="H34" s="40"/>
    </row>
    <row r="35" spans="1:8" ht="31.5">
      <c r="A35" s="56" t="s">
        <v>113</v>
      </c>
      <c r="B35" s="7">
        <v>462.9</v>
      </c>
      <c r="C35" s="11">
        <v>357</v>
      </c>
      <c r="D35" s="11">
        <f>D36+D37+D43+D44+D45</f>
        <v>56.881999999999998</v>
      </c>
      <c r="E35" s="110"/>
      <c r="F35" s="3" t="s">
        <v>69</v>
      </c>
      <c r="G35" s="111"/>
      <c r="H35" s="14"/>
    </row>
    <row r="36" spans="1:8" ht="31.5">
      <c r="A36" s="56"/>
      <c r="B36" s="7"/>
      <c r="C36" s="74">
        <v>22.4</v>
      </c>
      <c r="D36" s="10">
        <v>1.9</v>
      </c>
      <c r="E36" s="60" t="s">
        <v>471</v>
      </c>
      <c r="F36" s="3" t="s">
        <v>69</v>
      </c>
      <c r="G36" s="72" t="s">
        <v>474</v>
      </c>
      <c r="H36" s="40">
        <v>29</v>
      </c>
    </row>
    <row r="37" spans="1:8" ht="31.5">
      <c r="A37" s="56"/>
      <c r="B37" s="7"/>
      <c r="C37" s="74">
        <v>1.536</v>
      </c>
      <c r="D37" s="10">
        <v>0.17</v>
      </c>
      <c r="E37" s="60" t="s">
        <v>466</v>
      </c>
      <c r="F37" s="3" t="s">
        <v>69</v>
      </c>
      <c r="G37" s="72" t="s">
        <v>475</v>
      </c>
      <c r="H37" s="40">
        <v>3.36</v>
      </c>
    </row>
    <row r="38" spans="1:8" ht="31.5">
      <c r="A38" s="56"/>
      <c r="B38" s="7"/>
      <c r="C38" s="74">
        <v>17</v>
      </c>
      <c r="D38" s="23"/>
      <c r="E38" s="60" t="s">
        <v>473</v>
      </c>
      <c r="F38" s="3" t="s">
        <v>69</v>
      </c>
      <c r="G38" s="72" t="s">
        <v>476</v>
      </c>
      <c r="H38" s="40">
        <v>22.58</v>
      </c>
    </row>
    <row r="39" spans="1:8" ht="34.5" customHeight="1">
      <c r="A39" s="56"/>
      <c r="B39" s="7"/>
      <c r="C39" s="74">
        <v>10.4</v>
      </c>
      <c r="D39" s="23"/>
      <c r="E39" s="60" t="s">
        <v>626</v>
      </c>
      <c r="F39" s="3" t="s">
        <v>69</v>
      </c>
      <c r="G39" s="72" t="s">
        <v>625</v>
      </c>
      <c r="H39" s="41">
        <v>10.4</v>
      </c>
    </row>
    <row r="40" spans="1:8" ht="34.5" customHeight="1">
      <c r="A40" s="56"/>
      <c r="B40" s="7"/>
      <c r="C40" s="74">
        <v>234</v>
      </c>
      <c r="D40" s="23"/>
      <c r="E40" s="60" t="s">
        <v>472</v>
      </c>
      <c r="F40" s="3" t="s">
        <v>69</v>
      </c>
      <c r="G40" s="72" t="s">
        <v>627</v>
      </c>
      <c r="H40" s="41">
        <v>234</v>
      </c>
    </row>
    <row r="41" spans="1:8" ht="27" customHeight="1">
      <c r="A41" s="56"/>
      <c r="B41" s="7"/>
      <c r="C41" s="74">
        <v>52.7</v>
      </c>
      <c r="D41" s="78" t="s">
        <v>622</v>
      </c>
      <c r="E41" s="78"/>
      <c r="F41" s="78"/>
      <c r="G41" s="78"/>
      <c r="H41" s="41"/>
    </row>
    <row r="42" spans="1:8" ht="27.75" customHeight="1">
      <c r="A42" s="56"/>
      <c r="B42" s="7"/>
      <c r="C42" s="74">
        <f>C35-C36-C37-C38-C39-C40-C41</f>
        <v>18.964000000000041</v>
      </c>
      <c r="D42" s="79" t="s">
        <v>415</v>
      </c>
      <c r="E42" s="79"/>
      <c r="F42" s="79"/>
      <c r="G42" s="79"/>
      <c r="H42" s="41"/>
    </row>
    <row r="43" spans="1:8" ht="29.25" customHeight="1">
      <c r="A43" s="57"/>
      <c r="B43" s="8"/>
      <c r="C43" s="10"/>
      <c r="D43" s="10">
        <v>2.2000000000000002</v>
      </c>
      <c r="E43" s="4" t="s">
        <v>14</v>
      </c>
      <c r="F43" s="3" t="s">
        <v>69</v>
      </c>
      <c r="G43" s="19" t="s">
        <v>15</v>
      </c>
      <c r="H43" s="15">
        <v>2.2480000000000002</v>
      </c>
    </row>
    <row r="44" spans="1:8" ht="31.5">
      <c r="A44" s="57"/>
      <c r="B44" s="8"/>
      <c r="C44" s="10"/>
      <c r="D44" s="10">
        <v>0.6</v>
      </c>
      <c r="E44" s="65" t="s">
        <v>18</v>
      </c>
      <c r="F44" s="3" t="s">
        <v>69</v>
      </c>
      <c r="G44" s="19" t="s">
        <v>198</v>
      </c>
      <c r="H44" s="15">
        <v>22.58</v>
      </c>
    </row>
    <row r="45" spans="1:8" ht="31.5">
      <c r="A45" s="57"/>
      <c r="B45" s="8"/>
      <c r="C45" s="10"/>
      <c r="D45" s="10">
        <v>52.012</v>
      </c>
      <c r="E45" s="4" t="s">
        <v>19</v>
      </c>
      <c r="F45" s="3" t="s">
        <v>69</v>
      </c>
      <c r="G45" s="19" t="s">
        <v>199</v>
      </c>
      <c r="H45" s="15">
        <v>312.16399999999999</v>
      </c>
    </row>
    <row r="46" spans="1:8" ht="31.5" customHeight="1">
      <c r="A46" s="58" t="s">
        <v>114</v>
      </c>
      <c r="B46" s="7">
        <v>642.4</v>
      </c>
      <c r="C46" s="11">
        <v>375</v>
      </c>
      <c r="D46" s="11">
        <f>D53+D54</f>
        <v>66.8</v>
      </c>
      <c r="E46" s="110"/>
      <c r="F46" s="3" t="s">
        <v>70</v>
      </c>
      <c r="G46" s="111"/>
      <c r="H46" s="14"/>
    </row>
    <row r="47" spans="1:8" ht="31.5" customHeight="1">
      <c r="A47" s="56"/>
      <c r="B47" s="7"/>
      <c r="C47" s="74">
        <v>10.8</v>
      </c>
      <c r="D47" s="23"/>
      <c r="E47" s="60" t="s">
        <v>156</v>
      </c>
      <c r="F47" s="3" t="s">
        <v>70</v>
      </c>
      <c r="G47" s="72" t="s">
        <v>480</v>
      </c>
      <c r="H47" s="40">
        <v>14.4</v>
      </c>
    </row>
    <row r="48" spans="1:8" ht="31.5" customHeight="1">
      <c r="A48" s="56"/>
      <c r="B48" s="7"/>
      <c r="C48" s="74">
        <v>18</v>
      </c>
      <c r="D48" s="23"/>
      <c r="E48" s="60" t="s">
        <v>477</v>
      </c>
      <c r="F48" s="3" t="s">
        <v>70</v>
      </c>
      <c r="G48" s="72" t="s">
        <v>481</v>
      </c>
      <c r="H48" s="40">
        <v>18</v>
      </c>
    </row>
    <row r="49" spans="1:8" ht="31.5" customHeight="1">
      <c r="A49" s="56"/>
      <c r="B49" s="7"/>
      <c r="C49" s="74">
        <v>40</v>
      </c>
      <c r="D49" s="23"/>
      <c r="E49" s="60" t="s">
        <v>478</v>
      </c>
      <c r="F49" s="3" t="s">
        <v>70</v>
      </c>
      <c r="G49" s="72" t="s">
        <v>482</v>
      </c>
      <c r="H49" s="40">
        <v>80</v>
      </c>
    </row>
    <row r="50" spans="1:8" ht="31.5" customHeight="1">
      <c r="A50" s="56"/>
      <c r="B50" s="7"/>
      <c r="C50" s="74">
        <v>282.80799999999999</v>
      </c>
      <c r="D50" s="23"/>
      <c r="E50" s="60" t="s">
        <v>479</v>
      </c>
      <c r="F50" s="3" t="s">
        <v>70</v>
      </c>
      <c r="G50" s="72" t="s">
        <v>483</v>
      </c>
      <c r="H50" s="40">
        <v>348</v>
      </c>
    </row>
    <row r="51" spans="1:8" ht="31.5" customHeight="1">
      <c r="A51" s="56"/>
      <c r="B51" s="7"/>
      <c r="C51" s="74">
        <v>12.93</v>
      </c>
      <c r="D51" s="23"/>
      <c r="E51" s="60" t="s">
        <v>479</v>
      </c>
      <c r="F51" s="3" t="s">
        <v>70</v>
      </c>
      <c r="G51" s="72" t="s">
        <v>484</v>
      </c>
      <c r="H51" s="40">
        <v>16.079999999999998</v>
      </c>
    </row>
    <row r="52" spans="1:8" ht="24" customHeight="1">
      <c r="A52" s="56"/>
      <c r="B52" s="7"/>
      <c r="C52" s="74">
        <v>2.1</v>
      </c>
      <c r="D52" s="78" t="s">
        <v>622</v>
      </c>
      <c r="E52" s="78"/>
      <c r="F52" s="78"/>
      <c r="G52" s="78"/>
      <c r="H52" s="40"/>
    </row>
    <row r="53" spans="1:8" ht="27" customHeight="1">
      <c r="A53" s="56"/>
      <c r="B53" s="7"/>
      <c r="C53" s="29">
        <f>C46-C47-C48-C49-C50-C51-C52</f>
        <v>8.3619999999999965</v>
      </c>
      <c r="D53" s="29">
        <v>66.2</v>
      </c>
      <c r="E53" s="79" t="s">
        <v>415</v>
      </c>
      <c r="F53" s="79"/>
      <c r="G53" s="79"/>
      <c r="H53" s="17"/>
    </row>
    <row r="54" spans="1:8" ht="27.75" customHeight="1">
      <c r="A54" s="57"/>
      <c r="B54" s="8"/>
      <c r="C54" s="10"/>
      <c r="D54" s="10">
        <v>0.6</v>
      </c>
      <c r="E54" s="65" t="s">
        <v>34</v>
      </c>
      <c r="F54" s="3" t="s">
        <v>70</v>
      </c>
      <c r="G54" s="19" t="s">
        <v>15</v>
      </c>
      <c r="H54" s="15">
        <v>0.629</v>
      </c>
    </row>
    <row r="55" spans="1:8" ht="36" customHeight="1">
      <c r="A55" s="56" t="s">
        <v>115</v>
      </c>
      <c r="B55" s="7">
        <v>206.5</v>
      </c>
      <c r="C55" s="11">
        <v>125.2</v>
      </c>
      <c r="D55" s="11">
        <f>D56</f>
        <v>14.7</v>
      </c>
      <c r="E55" s="110"/>
      <c r="F55" s="3" t="s">
        <v>71</v>
      </c>
      <c r="G55" s="111"/>
      <c r="H55" s="14"/>
    </row>
    <row r="56" spans="1:8" ht="32.25" customHeight="1">
      <c r="A56" s="56"/>
      <c r="B56" s="7"/>
      <c r="C56" s="74">
        <f>C55-C57</f>
        <v>123.60000000000001</v>
      </c>
      <c r="D56" s="10">
        <v>14.7</v>
      </c>
      <c r="E56" s="60" t="s">
        <v>479</v>
      </c>
      <c r="F56" s="3" t="s">
        <v>71</v>
      </c>
      <c r="G56" s="72" t="s">
        <v>485</v>
      </c>
      <c r="H56" s="40">
        <v>184.81</v>
      </c>
    </row>
    <row r="57" spans="1:8" ht="23.25" customHeight="1">
      <c r="A57" s="56"/>
      <c r="B57" s="7"/>
      <c r="C57" s="74">
        <v>1.6</v>
      </c>
      <c r="D57" s="78" t="s">
        <v>622</v>
      </c>
      <c r="E57" s="78"/>
      <c r="F57" s="78"/>
      <c r="G57" s="78"/>
      <c r="H57" s="40"/>
    </row>
    <row r="58" spans="1:8" ht="30" customHeight="1">
      <c r="A58" s="56" t="s">
        <v>116</v>
      </c>
      <c r="B58" s="7">
        <v>3341.7</v>
      </c>
      <c r="C58" s="11">
        <v>2234.3000000000002</v>
      </c>
      <c r="D58" s="11">
        <v>202.3</v>
      </c>
      <c r="E58" s="110"/>
      <c r="F58" s="3" t="s">
        <v>72</v>
      </c>
      <c r="G58" s="111"/>
      <c r="H58" s="14"/>
    </row>
    <row r="59" spans="1:8" ht="30" customHeight="1">
      <c r="A59" s="56"/>
      <c r="B59" s="7"/>
      <c r="C59" s="74">
        <v>14</v>
      </c>
      <c r="D59" s="75"/>
      <c r="E59" s="60" t="s">
        <v>486</v>
      </c>
      <c r="F59" s="3" t="s">
        <v>72</v>
      </c>
      <c r="G59" s="72" t="s">
        <v>514</v>
      </c>
      <c r="H59" s="40">
        <v>14</v>
      </c>
    </row>
    <row r="60" spans="1:8" ht="30" customHeight="1">
      <c r="A60" s="56"/>
      <c r="B60" s="7"/>
      <c r="C60" s="74"/>
      <c r="D60" s="72">
        <v>2.4</v>
      </c>
      <c r="E60" s="60" t="s">
        <v>487</v>
      </c>
      <c r="F60" s="3" t="s">
        <v>72</v>
      </c>
      <c r="G60" s="72" t="s">
        <v>499</v>
      </c>
      <c r="H60" s="40">
        <v>33.688000000000002</v>
      </c>
    </row>
    <row r="61" spans="1:8" ht="30" customHeight="1">
      <c r="A61" s="56"/>
      <c r="B61" s="7"/>
      <c r="C61" s="74">
        <v>45</v>
      </c>
      <c r="D61" s="75"/>
      <c r="E61" s="60" t="s">
        <v>488</v>
      </c>
      <c r="F61" s="3" t="s">
        <v>72</v>
      </c>
      <c r="G61" s="72" t="s">
        <v>500</v>
      </c>
      <c r="H61" s="40">
        <v>45</v>
      </c>
    </row>
    <row r="62" spans="1:8" ht="30" customHeight="1">
      <c r="A62" s="56"/>
      <c r="B62" s="7"/>
      <c r="C62" s="74"/>
      <c r="D62" s="72"/>
      <c r="E62" s="60" t="s">
        <v>489</v>
      </c>
      <c r="F62" s="3" t="s">
        <v>72</v>
      </c>
      <c r="G62" s="72" t="s">
        <v>501</v>
      </c>
      <c r="H62" s="40">
        <v>357.47699999999998</v>
      </c>
    </row>
    <row r="63" spans="1:8" ht="30" customHeight="1">
      <c r="A63" s="56"/>
      <c r="B63" s="7"/>
      <c r="C63" s="74"/>
      <c r="D63" s="72"/>
      <c r="E63" s="60" t="s">
        <v>490</v>
      </c>
      <c r="F63" s="3" t="s">
        <v>72</v>
      </c>
      <c r="G63" s="72" t="s">
        <v>502</v>
      </c>
      <c r="H63" s="40">
        <v>193.536</v>
      </c>
    </row>
    <row r="64" spans="1:8" ht="30" customHeight="1">
      <c r="A64" s="56"/>
      <c r="B64" s="7"/>
      <c r="C64" s="74">
        <v>10</v>
      </c>
      <c r="D64" s="75"/>
      <c r="E64" s="60" t="s">
        <v>491</v>
      </c>
      <c r="F64" s="3" t="s">
        <v>72</v>
      </c>
      <c r="G64" s="72" t="s">
        <v>503</v>
      </c>
      <c r="H64" s="40">
        <v>10</v>
      </c>
    </row>
    <row r="65" spans="1:8" ht="30" customHeight="1">
      <c r="A65" s="56"/>
      <c r="B65" s="7"/>
      <c r="C65" s="74">
        <v>685.03599999999994</v>
      </c>
      <c r="D65" s="10">
        <v>64.119</v>
      </c>
      <c r="E65" s="60" t="s">
        <v>492</v>
      </c>
      <c r="F65" s="3" t="s">
        <v>72</v>
      </c>
      <c r="G65" s="72" t="s">
        <v>504</v>
      </c>
      <c r="H65" s="40">
        <v>1037.07</v>
      </c>
    </row>
    <row r="66" spans="1:8" ht="30" customHeight="1">
      <c r="A66" s="56"/>
      <c r="B66" s="7"/>
      <c r="C66" s="74">
        <v>108.07299999999999</v>
      </c>
      <c r="D66" s="10">
        <v>32.738999999999997</v>
      </c>
      <c r="E66" s="60" t="s">
        <v>493</v>
      </c>
      <c r="F66" s="3" t="s">
        <v>72</v>
      </c>
      <c r="G66" s="72" t="s">
        <v>505</v>
      </c>
      <c r="H66" s="40">
        <v>164.46799999999999</v>
      </c>
    </row>
    <row r="67" spans="1:8" ht="30" customHeight="1">
      <c r="A67" s="56"/>
      <c r="B67" s="7"/>
      <c r="C67" s="74">
        <v>24</v>
      </c>
      <c r="D67" s="75"/>
      <c r="E67" s="60" t="s">
        <v>494</v>
      </c>
      <c r="F67" s="3" t="s">
        <v>72</v>
      </c>
      <c r="G67" s="72" t="s">
        <v>506</v>
      </c>
      <c r="H67" s="40">
        <v>24</v>
      </c>
    </row>
    <row r="68" spans="1:8" ht="30" customHeight="1">
      <c r="A68" s="56"/>
      <c r="B68" s="7"/>
      <c r="C68" s="74"/>
      <c r="D68" s="10">
        <v>70</v>
      </c>
      <c r="E68" s="60" t="s">
        <v>494</v>
      </c>
      <c r="F68" s="3" t="s">
        <v>72</v>
      </c>
      <c r="G68" s="72" t="s">
        <v>507</v>
      </c>
      <c r="H68" s="40">
        <v>70</v>
      </c>
    </row>
    <row r="69" spans="1:8" ht="30" customHeight="1">
      <c r="A69" s="56"/>
      <c r="B69" s="7"/>
      <c r="C69" s="74">
        <v>37.5</v>
      </c>
      <c r="D69" s="75"/>
      <c r="E69" s="60" t="s">
        <v>494</v>
      </c>
      <c r="F69" s="3" t="s">
        <v>72</v>
      </c>
      <c r="G69" s="72" t="s">
        <v>508</v>
      </c>
      <c r="H69" s="40">
        <v>37.5</v>
      </c>
    </row>
    <row r="70" spans="1:8" ht="30" customHeight="1">
      <c r="A70" s="56"/>
      <c r="B70" s="7"/>
      <c r="C70" s="74">
        <v>30.2</v>
      </c>
      <c r="D70" s="75"/>
      <c r="E70" s="60" t="s">
        <v>494</v>
      </c>
      <c r="F70" s="3" t="s">
        <v>72</v>
      </c>
      <c r="G70" s="72" t="s">
        <v>509</v>
      </c>
      <c r="H70" s="40">
        <v>30.2</v>
      </c>
    </row>
    <row r="71" spans="1:8" ht="30" customHeight="1">
      <c r="A71" s="56"/>
      <c r="B71" s="7"/>
      <c r="C71" s="74">
        <v>6.1420000000000003</v>
      </c>
      <c r="D71" s="27"/>
      <c r="E71" s="60" t="s">
        <v>495</v>
      </c>
      <c r="F71" s="3" t="s">
        <v>72</v>
      </c>
      <c r="G71" s="72" t="s">
        <v>510</v>
      </c>
      <c r="H71" s="40">
        <v>18.143999999999998</v>
      </c>
    </row>
    <row r="72" spans="1:8" ht="30" customHeight="1">
      <c r="A72" s="56"/>
      <c r="B72" s="7"/>
      <c r="C72" s="74"/>
      <c r="D72" s="72">
        <v>6.7</v>
      </c>
      <c r="E72" s="60" t="s">
        <v>496</v>
      </c>
      <c r="F72" s="3" t="s">
        <v>72</v>
      </c>
      <c r="G72" s="72" t="s">
        <v>511</v>
      </c>
      <c r="H72" s="40">
        <v>486.19499999999999</v>
      </c>
    </row>
    <row r="73" spans="1:8" ht="30" customHeight="1">
      <c r="A73" s="56"/>
      <c r="B73" s="7"/>
      <c r="C73" s="74">
        <v>54</v>
      </c>
      <c r="D73" s="75"/>
      <c r="E73" s="60" t="s">
        <v>497</v>
      </c>
      <c r="F73" s="3" t="s">
        <v>72</v>
      </c>
      <c r="G73" s="72" t="s">
        <v>512</v>
      </c>
      <c r="H73" s="40">
        <v>53.927999999999997</v>
      </c>
    </row>
    <row r="74" spans="1:8" ht="30" customHeight="1">
      <c r="A74" s="56"/>
      <c r="B74" s="7"/>
      <c r="C74" s="74"/>
      <c r="D74" s="72">
        <v>6.9</v>
      </c>
      <c r="E74" s="60" t="s">
        <v>498</v>
      </c>
      <c r="F74" s="3" t="s">
        <v>72</v>
      </c>
      <c r="G74" s="72" t="s">
        <v>513</v>
      </c>
      <c r="H74" s="40">
        <v>77.908000000000001</v>
      </c>
    </row>
    <row r="75" spans="1:8" ht="30" customHeight="1">
      <c r="A75" s="56"/>
      <c r="B75" s="7"/>
      <c r="C75" s="74">
        <v>26</v>
      </c>
      <c r="D75" s="72"/>
      <c r="E75" s="60" t="s">
        <v>629</v>
      </c>
      <c r="F75" s="3" t="s">
        <v>72</v>
      </c>
      <c r="G75" s="72" t="s">
        <v>628</v>
      </c>
      <c r="H75" s="41">
        <v>26</v>
      </c>
    </row>
    <row r="76" spans="1:8" ht="24.75" customHeight="1">
      <c r="A76" s="56"/>
      <c r="B76" s="7"/>
      <c r="C76" s="74">
        <v>340.7</v>
      </c>
      <c r="D76" s="78" t="s">
        <v>622</v>
      </c>
      <c r="E76" s="78"/>
      <c r="F76" s="78"/>
      <c r="G76" s="78"/>
      <c r="H76" s="41"/>
    </row>
    <row r="77" spans="1:8" ht="30" customHeight="1">
      <c r="A77" s="56"/>
      <c r="B77" s="7"/>
      <c r="C77" s="10">
        <f>C58-C59-C61-C64-C65-C66-C67-C69-C70-C71-C73-C75-C76</f>
        <v>853.64899999999989</v>
      </c>
      <c r="D77" s="101">
        <f>D58-D78-D79-D80-D74-D72-D68-D66-D65-D60</f>
        <v>14.592000000000018</v>
      </c>
      <c r="E77" s="79" t="s">
        <v>415</v>
      </c>
      <c r="F77" s="79"/>
      <c r="G77" s="79"/>
      <c r="H77" s="14"/>
    </row>
    <row r="78" spans="1:8" ht="25.5" customHeight="1">
      <c r="A78" s="57"/>
      <c r="B78" s="8"/>
      <c r="C78" s="10"/>
      <c r="D78" s="10">
        <v>1.5</v>
      </c>
      <c r="E78" s="4" t="s">
        <v>35</v>
      </c>
      <c r="F78" s="3" t="s">
        <v>72</v>
      </c>
      <c r="G78" s="19" t="s">
        <v>15</v>
      </c>
      <c r="H78" s="15">
        <v>1.5</v>
      </c>
    </row>
    <row r="79" spans="1:8" ht="25.5" customHeight="1">
      <c r="A79" s="57"/>
      <c r="B79" s="8"/>
      <c r="C79" s="10"/>
      <c r="D79" s="10">
        <v>1.95</v>
      </c>
      <c r="E79" s="4" t="s">
        <v>57</v>
      </c>
      <c r="F79" s="3" t="s">
        <v>72</v>
      </c>
      <c r="G79" s="20" t="s">
        <v>15</v>
      </c>
      <c r="H79" s="15">
        <v>3.35</v>
      </c>
    </row>
    <row r="80" spans="1:8" ht="25.5" customHeight="1">
      <c r="A80" s="57"/>
      <c r="B80" s="8"/>
      <c r="C80" s="10"/>
      <c r="D80" s="10">
        <v>1.4</v>
      </c>
      <c r="E80" s="4" t="s">
        <v>36</v>
      </c>
      <c r="F80" s="3" t="s">
        <v>72</v>
      </c>
      <c r="G80" s="20" t="s">
        <v>15</v>
      </c>
      <c r="H80" s="15">
        <v>1.4</v>
      </c>
    </row>
    <row r="81" spans="1:8" ht="32.25" customHeight="1">
      <c r="A81" s="56" t="s">
        <v>117</v>
      </c>
      <c r="B81" s="7">
        <v>465.2</v>
      </c>
      <c r="C81" s="11">
        <v>244.8</v>
      </c>
      <c r="D81" s="11">
        <v>14.7</v>
      </c>
      <c r="E81" s="110"/>
      <c r="F81" s="3" t="s">
        <v>73</v>
      </c>
      <c r="G81" s="111"/>
      <c r="H81" s="14"/>
    </row>
    <row r="82" spans="1:8" ht="32.25" customHeight="1">
      <c r="A82" s="56"/>
      <c r="B82" s="7"/>
      <c r="C82" s="74">
        <v>20</v>
      </c>
      <c r="D82" s="75"/>
      <c r="E82" s="60" t="s">
        <v>515</v>
      </c>
      <c r="F82" s="3" t="s">
        <v>73</v>
      </c>
      <c r="G82" s="72" t="s">
        <v>522</v>
      </c>
      <c r="H82" s="40">
        <v>20</v>
      </c>
    </row>
    <row r="83" spans="1:8" ht="32.25" customHeight="1">
      <c r="A83" s="56"/>
      <c r="B83" s="7"/>
      <c r="C83" s="74">
        <v>14.999000000000001</v>
      </c>
      <c r="D83" s="27"/>
      <c r="E83" s="60" t="s">
        <v>516</v>
      </c>
      <c r="F83" s="3" t="s">
        <v>73</v>
      </c>
      <c r="G83" s="72" t="s">
        <v>523</v>
      </c>
      <c r="H83" s="40">
        <v>14.999000000000001</v>
      </c>
    </row>
    <row r="84" spans="1:8" ht="32.25" customHeight="1">
      <c r="A84" s="56"/>
      <c r="B84" s="7"/>
      <c r="C84" s="74">
        <v>10</v>
      </c>
      <c r="D84" s="75"/>
      <c r="E84" s="60" t="s">
        <v>517</v>
      </c>
      <c r="F84" s="3" t="s">
        <v>73</v>
      </c>
      <c r="G84" s="72" t="s">
        <v>524</v>
      </c>
      <c r="H84" s="40">
        <v>10</v>
      </c>
    </row>
    <row r="85" spans="1:8" ht="32.25" customHeight="1">
      <c r="A85" s="56"/>
      <c r="B85" s="7"/>
      <c r="C85" s="74">
        <v>17</v>
      </c>
      <c r="D85" s="75"/>
      <c r="E85" s="60" t="s">
        <v>518</v>
      </c>
      <c r="F85" s="3" t="s">
        <v>73</v>
      </c>
      <c r="G85" s="72" t="s">
        <v>525</v>
      </c>
      <c r="H85" s="40">
        <v>17</v>
      </c>
    </row>
    <row r="86" spans="1:8" ht="32.25" customHeight="1">
      <c r="A86" s="56"/>
      <c r="B86" s="7"/>
      <c r="C86" s="74">
        <v>13.2</v>
      </c>
      <c r="D86" s="75"/>
      <c r="E86" s="60" t="s">
        <v>519</v>
      </c>
      <c r="F86" s="3" t="s">
        <v>73</v>
      </c>
      <c r="G86" s="72" t="s">
        <v>526</v>
      </c>
      <c r="H86" s="40">
        <v>13.2</v>
      </c>
    </row>
    <row r="87" spans="1:8" ht="32.25" customHeight="1">
      <c r="A87" s="56"/>
      <c r="B87" s="7"/>
      <c r="C87" s="74">
        <v>13.2</v>
      </c>
      <c r="D87" s="75"/>
      <c r="E87" s="60" t="s">
        <v>519</v>
      </c>
      <c r="F87" s="3" t="s">
        <v>73</v>
      </c>
      <c r="G87" s="72" t="s">
        <v>527</v>
      </c>
      <c r="H87" s="40">
        <v>13.2</v>
      </c>
    </row>
    <row r="88" spans="1:8" ht="32.25" customHeight="1">
      <c r="A88" s="56"/>
      <c r="B88" s="7"/>
      <c r="C88" s="74">
        <v>16.584</v>
      </c>
      <c r="D88" s="27"/>
      <c r="E88" s="60" t="s">
        <v>520</v>
      </c>
      <c r="F88" s="3" t="s">
        <v>73</v>
      </c>
      <c r="G88" s="72" t="s">
        <v>528</v>
      </c>
      <c r="H88" s="40">
        <v>16.584</v>
      </c>
    </row>
    <row r="89" spans="1:8" ht="32.25" customHeight="1">
      <c r="A89" s="56"/>
      <c r="B89" s="7"/>
      <c r="C89" s="74">
        <v>10.5</v>
      </c>
      <c r="D89" s="75"/>
      <c r="E89" s="60" t="s">
        <v>521</v>
      </c>
      <c r="F89" s="3" t="s">
        <v>73</v>
      </c>
      <c r="G89" s="72" t="s">
        <v>529</v>
      </c>
      <c r="H89" s="40">
        <v>10.5</v>
      </c>
    </row>
    <row r="90" spans="1:8" ht="32.25" customHeight="1">
      <c r="A90" s="56"/>
      <c r="B90" s="7"/>
      <c r="C90" s="74">
        <v>18.399999999999999</v>
      </c>
      <c r="D90" s="75"/>
      <c r="E90" s="60" t="s">
        <v>515</v>
      </c>
      <c r="F90" s="3" t="s">
        <v>73</v>
      </c>
      <c r="G90" s="72" t="s">
        <v>630</v>
      </c>
      <c r="H90" s="41">
        <v>18.399999999999999</v>
      </c>
    </row>
    <row r="91" spans="1:8" ht="30" customHeight="1">
      <c r="A91" s="56"/>
      <c r="B91" s="7"/>
      <c r="C91" s="10">
        <f>C81-C82-C83-C84-C85-C86-C87-C88-C89-C90</f>
        <v>110.91700000000003</v>
      </c>
      <c r="D91" s="12">
        <f>D81-D92-D93-D94</f>
        <v>7.1999999999999993</v>
      </c>
      <c r="E91" s="79" t="s">
        <v>415</v>
      </c>
      <c r="F91" s="79"/>
      <c r="G91" s="79"/>
      <c r="H91" s="33"/>
    </row>
    <row r="92" spans="1:8" ht="27" customHeight="1">
      <c r="A92" s="56"/>
      <c r="B92" s="7"/>
      <c r="C92" s="11"/>
      <c r="D92" s="10">
        <v>0.1</v>
      </c>
      <c r="E92" s="4" t="s">
        <v>54</v>
      </c>
      <c r="F92" s="3" t="s">
        <v>73</v>
      </c>
      <c r="G92" s="20" t="s">
        <v>15</v>
      </c>
      <c r="H92" s="15">
        <v>0.1</v>
      </c>
    </row>
    <row r="93" spans="1:8" ht="31.5" customHeight="1">
      <c r="A93" s="56"/>
      <c r="B93" s="7"/>
      <c r="C93" s="11"/>
      <c r="D93" s="10">
        <v>5</v>
      </c>
      <c r="E93" s="4" t="s">
        <v>179</v>
      </c>
      <c r="F93" s="3" t="s">
        <v>73</v>
      </c>
      <c r="G93" s="20" t="s">
        <v>15</v>
      </c>
      <c r="H93" s="15">
        <v>5</v>
      </c>
    </row>
    <row r="94" spans="1:8" ht="31.5">
      <c r="A94" s="56"/>
      <c r="B94" s="7"/>
      <c r="C94" s="11"/>
      <c r="D94" s="10">
        <v>2.4</v>
      </c>
      <c r="E94" s="65" t="s">
        <v>178</v>
      </c>
      <c r="F94" s="3" t="s">
        <v>73</v>
      </c>
      <c r="G94" s="20" t="s">
        <v>15</v>
      </c>
      <c r="H94" s="15">
        <v>2.4</v>
      </c>
    </row>
    <row r="95" spans="1:8" ht="30.75" customHeight="1">
      <c r="A95" s="58" t="s">
        <v>118</v>
      </c>
      <c r="B95" s="7">
        <v>3904.5</v>
      </c>
      <c r="C95" s="11">
        <v>2685.8</v>
      </c>
      <c r="D95" s="11">
        <f>D96+D98+D99+D108+D116+D117+D118+D119</f>
        <v>241.98600000000002</v>
      </c>
      <c r="E95" s="110"/>
      <c r="F95" s="3" t="s">
        <v>74</v>
      </c>
      <c r="G95" s="20" t="s">
        <v>15</v>
      </c>
      <c r="H95" s="14"/>
    </row>
    <row r="96" spans="1:8" ht="30.75" customHeight="1">
      <c r="A96" s="56"/>
      <c r="B96" s="7"/>
      <c r="C96" s="74">
        <v>315.017</v>
      </c>
      <c r="D96" s="10">
        <v>36.340000000000003</v>
      </c>
      <c r="E96" s="60" t="s">
        <v>256</v>
      </c>
      <c r="F96" s="3" t="s">
        <v>74</v>
      </c>
      <c r="G96" s="72" t="s">
        <v>536</v>
      </c>
      <c r="H96" s="40">
        <v>460</v>
      </c>
    </row>
    <row r="97" spans="1:11" ht="30.75" customHeight="1">
      <c r="A97" s="56"/>
      <c r="B97" s="7"/>
      <c r="C97" s="74">
        <v>95.763999999999996</v>
      </c>
      <c r="D97" s="23"/>
      <c r="E97" s="60" t="s">
        <v>530</v>
      </c>
      <c r="F97" s="3" t="s">
        <v>74</v>
      </c>
      <c r="G97" s="72" t="s">
        <v>664</v>
      </c>
      <c r="H97" s="40">
        <v>95.778000000000006</v>
      </c>
    </row>
    <row r="98" spans="1:11" ht="30.75" customHeight="1">
      <c r="A98" s="56"/>
      <c r="B98" s="7"/>
      <c r="C98" s="74"/>
      <c r="D98" s="10">
        <v>10.54</v>
      </c>
      <c r="E98" s="60" t="s">
        <v>342</v>
      </c>
      <c r="F98" s="3" t="s">
        <v>74</v>
      </c>
      <c r="G98" s="72" t="s">
        <v>665</v>
      </c>
      <c r="H98" s="40">
        <v>20</v>
      </c>
    </row>
    <row r="99" spans="1:11" ht="30.75" customHeight="1">
      <c r="A99" s="56"/>
      <c r="B99" s="7"/>
      <c r="C99" s="74">
        <v>8.7349999999999994</v>
      </c>
      <c r="D99" s="23">
        <v>64.599999999999994</v>
      </c>
      <c r="E99" s="60" t="s">
        <v>531</v>
      </c>
      <c r="F99" s="3" t="s">
        <v>74</v>
      </c>
      <c r="G99" s="72" t="s">
        <v>537</v>
      </c>
      <c r="H99" s="40">
        <v>74.935000000000002</v>
      </c>
    </row>
    <row r="100" spans="1:11" ht="30.75" customHeight="1">
      <c r="A100" s="56"/>
      <c r="B100" s="7"/>
      <c r="C100" s="74">
        <v>119.295</v>
      </c>
      <c r="D100" s="23"/>
      <c r="E100" s="60" t="s">
        <v>532</v>
      </c>
      <c r="F100" s="3" t="s">
        <v>74</v>
      </c>
      <c r="G100" s="72" t="s">
        <v>538</v>
      </c>
      <c r="H100" s="40">
        <v>119.925</v>
      </c>
    </row>
    <row r="101" spans="1:11" ht="30.75" customHeight="1">
      <c r="A101" s="56"/>
      <c r="B101" s="7"/>
      <c r="C101" s="74">
        <v>72.977999999999994</v>
      </c>
      <c r="D101" s="23"/>
      <c r="E101" s="60" t="s">
        <v>271</v>
      </c>
      <c r="F101" s="3" t="s">
        <v>74</v>
      </c>
      <c r="G101" s="72" t="s">
        <v>539</v>
      </c>
      <c r="H101" s="40">
        <v>72.977999999999994</v>
      </c>
    </row>
    <row r="102" spans="1:11" ht="30.75" customHeight="1">
      <c r="A102" s="56"/>
      <c r="B102" s="7"/>
      <c r="C102" s="74">
        <v>49.832999999999998</v>
      </c>
      <c r="D102" s="23"/>
      <c r="E102" s="60" t="s">
        <v>533</v>
      </c>
      <c r="F102" s="3" t="s">
        <v>74</v>
      </c>
      <c r="G102" s="72" t="s">
        <v>540</v>
      </c>
      <c r="H102" s="40">
        <v>78</v>
      </c>
    </row>
    <row r="103" spans="1:11" ht="30.75" customHeight="1">
      <c r="A103" s="56"/>
      <c r="B103" s="7"/>
      <c r="C103" s="74">
        <v>9.9499999999999993</v>
      </c>
      <c r="D103" s="23"/>
      <c r="E103" s="60" t="s">
        <v>347</v>
      </c>
      <c r="F103" s="3" t="s">
        <v>74</v>
      </c>
      <c r="G103" s="72" t="s">
        <v>541</v>
      </c>
      <c r="H103" s="40">
        <v>9.9499999999999993</v>
      </c>
    </row>
    <row r="104" spans="1:11" ht="30.75" customHeight="1">
      <c r="A104" s="56"/>
      <c r="B104" s="7"/>
      <c r="C104" s="74">
        <v>69.986999999999995</v>
      </c>
      <c r="D104" s="23"/>
      <c r="E104" s="60" t="s">
        <v>534</v>
      </c>
      <c r="F104" s="3" t="s">
        <v>74</v>
      </c>
      <c r="G104" s="72" t="s">
        <v>666</v>
      </c>
      <c r="H104" s="40">
        <v>69.986999999999995</v>
      </c>
    </row>
    <row r="105" spans="1:11" ht="30.75" customHeight="1">
      <c r="A105" s="56"/>
      <c r="B105" s="7"/>
      <c r="C105" s="74">
        <v>422.86500000000001</v>
      </c>
      <c r="D105" s="23"/>
      <c r="E105" s="60" t="s">
        <v>275</v>
      </c>
      <c r="F105" s="3" t="s">
        <v>74</v>
      </c>
      <c r="G105" s="72" t="s">
        <v>542</v>
      </c>
      <c r="H105" s="40">
        <v>437.91500000000002</v>
      </c>
    </row>
    <row r="106" spans="1:11" ht="30.75" customHeight="1">
      <c r="A106" s="56"/>
      <c r="B106" s="7"/>
      <c r="C106" s="74">
        <v>113.045</v>
      </c>
      <c r="D106" s="23"/>
      <c r="E106" s="60" t="s">
        <v>275</v>
      </c>
      <c r="F106" s="3" t="s">
        <v>74</v>
      </c>
      <c r="G106" s="72" t="s">
        <v>543</v>
      </c>
      <c r="H106" s="40">
        <v>113.072</v>
      </c>
    </row>
    <row r="107" spans="1:11" ht="30.75" customHeight="1">
      <c r="A107" s="56"/>
      <c r="B107" s="7"/>
      <c r="C107" s="74">
        <v>219.71100000000001</v>
      </c>
      <c r="D107" s="23"/>
      <c r="E107" s="60" t="s">
        <v>348</v>
      </c>
      <c r="F107" s="3" t="s">
        <v>74</v>
      </c>
      <c r="G107" s="72" t="s">
        <v>544</v>
      </c>
      <c r="H107" s="40">
        <v>299.38200000000001</v>
      </c>
    </row>
    <row r="108" spans="1:11" ht="30.75" customHeight="1">
      <c r="A108" s="56"/>
      <c r="B108" s="7"/>
      <c r="C108" s="74"/>
      <c r="D108" s="10">
        <v>74.628</v>
      </c>
      <c r="E108" s="60" t="s">
        <v>348</v>
      </c>
      <c r="F108" s="3" t="s">
        <v>74</v>
      </c>
      <c r="G108" s="72" t="s">
        <v>545</v>
      </c>
      <c r="H108" s="40">
        <v>75.094999999999999</v>
      </c>
    </row>
    <row r="109" spans="1:11" ht="30.75" customHeight="1">
      <c r="A109" s="56"/>
      <c r="B109" s="7"/>
      <c r="C109" s="74">
        <v>26.024999999999999</v>
      </c>
      <c r="D109" s="23"/>
      <c r="E109" s="60" t="s">
        <v>348</v>
      </c>
      <c r="F109" s="3" t="s">
        <v>74</v>
      </c>
      <c r="G109" s="72" t="s">
        <v>546</v>
      </c>
      <c r="H109" s="40">
        <v>26.024999999999999</v>
      </c>
    </row>
    <row r="110" spans="1:11" ht="30.75" customHeight="1">
      <c r="A110" s="56"/>
      <c r="B110" s="7"/>
      <c r="C110" s="74">
        <v>59.563000000000002</v>
      </c>
      <c r="D110" s="23"/>
      <c r="E110" s="60" t="s">
        <v>278</v>
      </c>
      <c r="F110" s="3" t="s">
        <v>74</v>
      </c>
      <c r="G110" s="72" t="s">
        <v>547</v>
      </c>
      <c r="H110" s="40">
        <v>59.563000000000002</v>
      </c>
    </row>
    <row r="111" spans="1:11" ht="30.75" customHeight="1">
      <c r="A111" s="56"/>
      <c r="B111" s="7"/>
      <c r="C111" s="74">
        <v>48</v>
      </c>
      <c r="D111" s="23"/>
      <c r="E111" s="60" t="s">
        <v>378</v>
      </c>
      <c r="F111" s="3" t="s">
        <v>74</v>
      </c>
      <c r="G111" s="72" t="s">
        <v>548</v>
      </c>
      <c r="H111" s="40">
        <v>96</v>
      </c>
      <c r="K111" s="22"/>
    </row>
    <row r="112" spans="1:11" ht="30.75" customHeight="1">
      <c r="A112" s="56"/>
      <c r="B112" s="7"/>
      <c r="C112" s="74">
        <v>2</v>
      </c>
      <c r="D112" s="23"/>
      <c r="E112" s="60" t="s">
        <v>668</v>
      </c>
      <c r="F112" s="3" t="s">
        <v>74</v>
      </c>
      <c r="G112" s="72" t="s">
        <v>667</v>
      </c>
      <c r="H112" s="40">
        <v>2</v>
      </c>
      <c r="K112" s="22"/>
    </row>
    <row r="113" spans="1:11" ht="30.75" customHeight="1">
      <c r="A113" s="56"/>
      <c r="B113" s="7"/>
      <c r="C113" s="74">
        <v>39.700000000000003</v>
      </c>
      <c r="D113" s="23"/>
      <c r="E113" s="60" t="s">
        <v>670</v>
      </c>
      <c r="F113" s="3" t="s">
        <v>74</v>
      </c>
      <c r="G113" s="72" t="s">
        <v>669</v>
      </c>
      <c r="H113" s="40">
        <v>39.700000000000003</v>
      </c>
      <c r="K113" s="22"/>
    </row>
    <row r="114" spans="1:11" ht="30.75" customHeight="1">
      <c r="A114" s="56"/>
      <c r="B114" s="7"/>
      <c r="C114" s="25">
        <v>347.53300000000002</v>
      </c>
      <c r="D114" s="99" t="s">
        <v>535</v>
      </c>
      <c r="E114" s="99"/>
      <c r="F114" s="99"/>
      <c r="G114" s="72" t="s">
        <v>674</v>
      </c>
      <c r="H114" s="42">
        <v>347.53300000000002</v>
      </c>
    </row>
    <row r="115" spans="1:11" ht="30.75" customHeight="1">
      <c r="A115" s="56"/>
      <c r="B115" s="7"/>
      <c r="C115" s="25">
        <v>542.79999999999995</v>
      </c>
      <c r="D115" s="78" t="s">
        <v>622</v>
      </c>
      <c r="E115" s="78"/>
      <c r="F115" s="78"/>
      <c r="G115" s="78"/>
      <c r="H115" s="42"/>
    </row>
    <row r="116" spans="1:11" ht="30.75" customHeight="1">
      <c r="A116" s="56"/>
      <c r="B116" s="7"/>
      <c r="C116" s="10">
        <f>C95-C96-C97-C98-C99-C100-C101-C102-C103-C104-C105-C106-C107-C108-C109-C110-C111-C112-C113-C114-C115</f>
        <v>122.99899999999946</v>
      </c>
      <c r="D116" s="12">
        <v>44.4</v>
      </c>
      <c r="E116" s="79" t="s">
        <v>415</v>
      </c>
      <c r="F116" s="79"/>
      <c r="G116" s="79"/>
      <c r="H116" s="14"/>
    </row>
    <row r="117" spans="1:11" ht="30">
      <c r="A117" s="57"/>
      <c r="B117" s="8"/>
      <c r="C117" s="10"/>
      <c r="D117" s="10">
        <v>10.837999999999999</v>
      </c>
      <c r="E117" s="4" t="s">
        <v>14</v>
      </c>
      <c r="F117" s="3" t="s">
        <v>74</v>
      </c>
      <c r="G117" s="19" t="s">
        <v>15</v>
      </c>
      <c r="H117" s="15">
        <v>10.837999999999999</v>
      </c>
    </row>
    <row r="118" spans="1:11" ht="30">
      <c r="A118" s="57"/>
      <c r="B118" s="8"/>
      <c r="C118" s="10"/>
      <c r="D118" s="10">
        <v>0.3</v>
      </c>
      <c r="E118" s="4" t="s">
        <v>54</v>
      </c>
      <c r="F118" s="3" t="s">
        <v>74</v>
      </c>
      <c r="G118" s="20" t="s">
        <v>15</v>
      </c>
      <c r="H118" s="15">
        <v>0.3</v>
      </c>
    </row>
    <row r="119" spans="1:11" ht="30">
      <c r="A119" s="57"/>
      <c r="B119" s="8"/>
      <c r="C119" s="10"/>
      <c r="D119" s="10">
        <v>0.34</v>
      </c>
      <c r="E119" s="4" t="s">
        <v>177</v>
      </c>
      <c r="F119" s="3" t="s">
        <v>74</v>
      </c>
      <c r="G119" s="20" t="s">
        <v>15</v>
      </c>
      <c r="H119" s="15">
        <v>0.34</v>
      </c>
    </row>
    <row r="120" spans="1:11" ht="31.5">
      <c r="A120" s="56" t="s">
        <v>119</v>
      </c>
      <c r="B120" s="7">
        <v>39.9</v>
      </c>
      <c r="C120" s="11">
        <v>14.5</v>
      </c>
      <c r="D120" s="11">
        <v>2.2999999999999998</v>
      </c>
      <c r="E120" s="110"/>
      <c r="F120" s="3" t="s">
        <v>75</v>
      </c>
      <c r="G120" s="111"/>
      <c r="H120" s="14"/>
    </row>
    <row r="121" spans="1:11" ht="30" customHeight="1">
      <c r="A121" s="56"/>
      <c r="B121" s="7"/>
      <c r="C121" s="10">
        <v>14.5</v>
      </c>
      <c r="D121" s="12">
        <f>D120-D122-D123</f>
        <v>0.63999999999999979</v>
      </c>
      <c r="E121" s="79" t="s">
        <v>415</v>
      </c>
      <c r="F121" s="79"/>
      <c r="G121" s="79"/>
      <c r="H121" s="14"/>
    </row>
    <row r="122" spans="1:11" ht="35.25" customHeight="1">
      <c r="A122" s="56"/>
      <c r="B122" s="7"/>
      <c r="C122" s="11"/>
      <c r="D122" s="10">
        <v>1</v>
      </c>
      <c r="E122" s="4" t="s">
        <v>56</v>
      </c>
      <c r="F122" s="3" t="s">
        <v>75</v>
      </c>
      <c r="G122" s="20" t="s">
        <v>15</v>
      </c>
      <c r="H122" s="15">
        <v>1</v>
      </c>
    </row>
    <row r="123" spans="1:11" ht="31.5">
      <c r="A123" s="56"/>
      <c r="B123" s="7"/>
      <c r="C123" s="11"/>
      <c r="D123" s="10">
        <v>0.66</v>
      </c>
      <c r="E123" s="65" t="s">
        <v>180</v>
      </c>
      <c r="F123" s="3" t="s">
        <v>75</v>
      </c>
      <c r="G123" s="20" t="s">
        <v>15</v>
      </c>
      <c r="H123" s="15">
        <v>0.66</v>
      </c>
    </row>
    <row r="124" spans="1:11" ht="38.25" customHeight="1">
      <c r="A124" s="56" t="s">
        <v>120</v>
      </c>
      <c r="B124" s="7">
        <v>88</v>
      </c>
      <c r="C124" s="11">
        <v>22.8</v>
      </c>
      <c r="D124" s="11">
        <v>0</v>
      </c>
      <c r="E124" s="110"/>
      <c r="F124" s="3" t="s">
        <v>76</v>
      </c>
      <c r="G124" s="111" t="s">
        <v>15</v>
      </c>
      <c r="H124" s="14"/>
    </row>
    <row r="125" spans="1:11" ht="33.75" customHeight="1">
      <c r="A125" s="56"/>
      <c r="B125" s="7"/>
      <c r="C125" s="10">
        <v>22.8</v>
      </c>
      <c r="D125" s="79" t="s">
        <v>415</v>
      </c>
      <c r="E125" s="79"/>
      <c r="F125" s="79"/>
      <c r="G125" s="79"/>
      <c r="H125" s="14"/>
    </row>
    <row r="126" spans="1:11" ht="40.5" customHeight="1">
      <c r="A126" s="56" t="s">
        <v>195</v>
      </c>
      <c r="B126" s="7">
        <v>203</v>
      </c>
      <c r="C126" s="11">
        <v>146.4</v>
      </c>
      <c r="D126" s="11">
        <v>8.9</v>
      </c>
      <c r="E126" s="110"/>
      <c r="F126" s="3" t="s">
        <v>77</v>
      </c>
      <c r="G126" s="111"/>
      <c r="H126" s="14"/>
    </row>
    <row r="127" spans="1:11" ht="31.5">
      <c r="A127" s="56"/>
      <c r="B127" s="7"/>
      <c r="C127" s="74">
        <v>7.5</v>
      </c>
      <c r="D127" s="10">
        <v>2.5</v>
      </c>
      <c r="E127" s="60" t="s">
        <v>549</v>
      </c>
      <c r="F127" s="3" t="s">
        <v>77</v>
      </c>
      <c r="G127" s="72" t="s">
        <v>551</v>
      </c>
      <c r="H127" s="40">
        <v>30</v>
      </c>
    </row>
    <row r="128" spans="1:11" ht="31.5">
      <c r="A128" s="56"/>
      <c r="B128" s="7"/>
      <c r="C128" s="74">
        <v>20</v>
      </c>
      <c r="D128" s="23"/>
      <c r="E128" s="60" t="s">
        <v>549</v>
      </c>
      <c r="F128" s="3" t="s">
        <v>77</v>
      </c>
      <c r="G128" s="72" t="s">
        <v>552</v>
      </c>
      <c r="H128" s="40">
        <v>20</v>
      </c>
    </row>
    <row r="129" spans="1:8" ht="31.5">
      <c r="A129" s="56"/>
      <c r="B129" s="7"/>
      <c r="C129" s="74">
        <v>38.700000000000003</v>
      </c>
      <c r="D129" s="23"/>
      <c r="E129" s="60" t="s">
        <v>550</v>
      </c>
      <c r="F129" s="3" t="s">
        <v>77</v>
      </c>
      <c r="G129" s="72" t="s">
        <v>553</v>
      </c>
      <c r="H129" s="40">
        <v>38.700000000000003</v>
      </c>
    </row>
    <row r="130" spans="1:8" ht="31.5">
      <c r="A130" s="56"/>
      <c r="B130" s="7"/>
      <c r="C130" s="74">
        <v>70.006</v>
      </c>
      <c r="D130" s="23"/>
      <c r="E130" s="60" t="s">
        <v>413</v>
      </c>
      <c r="F130" s="3" t="s">
        <v>77</v>
      </c>
      <c r="G130" s="72" t="s">
        <v>554</v>
      </c>
      <c r="H130" s="40">
        <v>70.025999999999996</v>
      </c>
    </row>
    <row r="131" spans="1:8" ht="27" customHeight="1">
      <c r="A131" s="56"/>
      <c r="B131" s="7"/>
      <c r="C131" s="10">
        <f>C126-C127-C128-C129-C130</f>
        <v>10.194000000000003</v>
      </c>
      <c r="D131" s="79" t="s">
        <v>622</v>
      </c>
      <c r="E131" s="79"/>
      <c r="F131" s="79"/>
      <c r="G131" s="79"/>
      <c r="H131" s="14"/>
    </row>
    <row r="132" spans="1:8" ht="27" customHeight="1">
      <c r="A132" s="56"/>
      <c r="B132" s="7"/>
      <c r="C132" s="10"/>
      <c r="D132" s="101">
        <f>D126-D133-D127</f>
        <v>1.4000000000000004</v>
      </c>
      <c r="E132" s="79" t="s">
        <v>415</v>
      </c>
      <c r="F132" s="79"/>
      <c r="G132" s="79"/>
      <c r="H132" s="14"/>
    </row>
    <row r="133" spans="1:8" ht="33" customHeight="1">
      <c r="A133" s="57"/>
      <c r="B133" s="8"/>
      <c r="C133" s="10"/>
      <c r="D133" s="10">
        <v>5</v>
      </c>
      <c r="E133" s="4" t="s">
        <v>58</v>
      </c>
      <c r="F133" s="39" t="s">
        <v>77</v>
      </c>
      <c r="G133" s="20" t="s">
        <v>15</v>
      </c>
      <c r="H133" s="15">
        <v>5</v>
      </c>
    </row>
    <row r="134" spans="1:8" ht="35.25" customHeight="1">
      <c r="A134" s="56" t="s">
        <v>121</v>
      </c>
      <c r="B134" s="7">
        <v>114.8</v>
      </c>
      <c r="C134" s="11">
        <v>92.9</v>
      </c>
      <c r="D134" s="11">
        <f>D138+D136</f>
        <v>6.0470000000000006</v>
      </c>
      <c r="E134" s="110"/>
      <c r="F134" s="39" t="s">
        <v>78</v>
      </c>
      <c r="G134" s="111"/>
      <c r="H134" s="14"/>
    </row>
    <row r="135" spans="1:8" ht="31.5">
      <c r="A135" s="56"/>
      <c r="B135" s="7"/>
      <c r="C135" s="74">
        <v>25.940999999999999</v>
      </c>
      <c r="D135" s="61"/>
      <c r="E135" s="60" t="s">
        <v>555</v>
      </c>
      <c r="F135" s="39" t="s">
        <v>78</v>
      </c>
      <c r="G135" s="72" t="s">
        <v>557</v>
      </c>
      <c r="H135" s="40">
        <v>25.940999999999999</v>
      </c>
    </row>
    <row r="136" spans="1:8" ht="31.5">
      <c r="A136" s="56"/>
      <c r="B136" s="7"/>
      <c r="C136" s="74">
        <v>50.826999999999998</v>
      </c>
      <c r="D136" s="10">
        <v>5.6470000000000002</v>
      </c>
      <c r="E136" s="60" t="s">
        <v>556</v>
      </c>
      <c r="F136" s="39" t="s">
        <v>78</v>
      </c>
      <c r="G136" s="72" t="s">
        <v>558</v>
      </c>
      <c r="H136" s="40">
        <v>67.77</v>
      </c>
    </row>
    <row r="137" spans="1:8" ht="24.75" customHeight="1">
      <c r="A137" s="56"/>
      <c r="B137" s="7"/>
      <c r="C137" s="10">
        <f>C134-C135-C136</f>
        <v>16.132000000000005</v>
      </c>
      <c r="D137" s="79" t="s">
        <v>415</v>
      </c>
      <c r="E137" s="79"/>
      <c r="F137" s="79"/>
      <c r="G137" s="79"/>
      <c r="H137" s="14"/>
    </row>
    <row r="138" spans="1:8" ht="31.5" customHeight="1">
      <c r="A138" s="57"/>
      <c r="B138" s="8"/>
      <c r="C138" s="10"/>
      <c r="D138" s="10">
        <v>0.4</v>
      </c>
      <c r="E138" s="4" t="s">
        <v>41</v>
      </c>
      <c r="F138" s="39" t="s">
        <v>78</v>
      </c>
      <c r="G138" s="19" t="s">
        <v>15</v>
      </c>
      <c r="H138" s="15">
        <v>0.4</v>
      </c>
    </row>
    <row r="139" spans="1:8" ht="31.5" customHeight="1">
      <c r="A139" s="56" t="s">
        <v>122</v>
      </c>
      <c r="B139" s="7">
        <v>159.69999999999999</v>
      </c>
      <c r="C139" s="11">
        <v>41.6</v>
      </c>
      <c r="D139" s="11">
        <f>D143</f>
        <v>1</v>
      </c>
      <c r="E139" s="110"/>
      <c r="F139" s="39" t="s">
        <v>79</v>
      </c>
      <c r="G139" s="111"/>
      <c r="H139" s="14"/>
    </row>
    <row r="140" spans="1:8" ht="42.75" customHeight="1">
      <c r="A140" s="56"/>
      <c r="B140" s="7"/>
      <c r="C140" s="23">
        <v>15.66</v>
      </c>
      <c r="D140" s="28"/>
      <c r="E140" s="60" t="s">
        <v>559</v>
      </c>
      <c r="F140" s="39" t="s">
        <v>79</v>
      </c>
      <c r="G140" s="72" t="s">
        <v>560</v>
      </c>
      <c r="H140" s="40">
        <v>15.66</v>
      </c>
    </row>
    <row r="141" spans="1:8" ht="42.75" customHeight="1">
      <c r="A141" s="56"/>
      <c r="B141" s="7"/>
      <c r="C141" s="23">
        <v>10.3</v>
      </c>
      <c r="D141" s="78" t="s">
        <v>622</v>
      </c>
      <c r="E141" s="78"/>
      <c r="F141" s="78"/>
      <c r="G141" s="78"/>
      <c r="H141" s="40"/>
    </row>
    <row r="142" spans="1:8" ht="34.5" customHeight="1">
      <c r="A142" s="56"/>
      <c r="B142" s="7"/>
      <c r="C142" s="74">
        <f>C139-C140-C141</f>
        <v>15.64</v>
      </c>
      <c r="D142" s="79" t="s">
        <v>415</v>
      </c>
      <c r="E142" s="79"/>
      <c r="F142" s="79"/>
      <c r="G142" s="79"/>
      <c r="H142" s="43"/>
    </row>
    <row r="143" spans="1:8" ht="27.75" customHeight="1">
      <c r="A143" s="56"/>
      <c r="B143" s="7"/>
      <c r="C143" s="11"/>
      <c r="D143" s="10">
        <v>1</v>
      </c>
      <c r="E143" s="4" t="s">
        <v>59</v>
      </c>
      <c r="F143" s="39" t="s">
        <v>79</v>
      </c>
      <c r="G143" s="20" t="s">
        <v>15</v>
      </c>
      <c r="H143" s="15">
        <v>1</v>
      </c>
    </row>
    <row r="144" spans="1:8" ht="31.5">
      <c r="A144" s="56" t="s">
        <v>123</v>
      </c>
      <c r="B144" s="7">
        <v>38446.5</v>
      </c>
      <c r="C144" s="11">
        <v>32434.1</v>
      </c>
      <c r="D144" s="11">
        <f>D190+D192+D193+D194+D195+D196+D197+D198+D199+D200+D201+D202+D203+D204</f>
        <v>4400.0630000000001</v>
      </c>
      <c r="E144" s="110"/>
      <c r="F144" s="39" t="s">
        <v>80</v>
      </c>
      <c r="G144" s="111"/>
      <c r="H144" s="14"/>
    </row>
    <row r="145" spans="1:8" ht="31.5">
      <c r="A145" s="56"/>
      <c r="B145" s="7"/>
      <c r="C145" s="74">
        <v>1667.82</v>
      </c>
      <c r="D145" s="75"/>
      <c r="E145" s="60" t="s">
        <v>561</v>
      </c>
      <c r="F145" s="39" t="s">
        <v>80</v>
      </c>
      <c r="G145" s="72" t="s">
        <v>584</v>
      </c>
      <c r="H145" s="40">
        <v>1667.82</v>
      </c>
    </row>
    <row r="146" spans="1:8" ht="31.5">
      <c r="A146" s="56"/>
      <c r="B146" s="7"/>
      <c r="C146" s="74">
        <v>1153.404</v>
      </c>
      <c r="D146" s="75"/>
      <c r="E146" s="60" t="s">
        <v>562</v>
      </c>
      <c r="F146" s="39" t="s">
        <v>80</v>
      </c>
      <c r="G146" s="72" t="s">
        <v>585</v>
      </c>
      <c r="H146" s="40">
        <v>1153.404</v>
      </c>
    </row>
    <row r="147" spans="1:8" ht="31.5">
      <c r="A147" s="56"/>
      <c r="B147" s="7"/>
      <c r="C147" s="74">
        <v>756.9</v>
      </c>
      <c r="D147" s="75"/>
      <c r="E147" s="60" t="s">
        <v>563</v>
      </c>
      <c r="F147" s="39" t="s">
        <v>80</v>
      </c>
      <c r="G147" s="72" t="s">
        <v>586</v>
      </c>
      <c r="H147" s="40">
        <v>756.9</v>
      </c>
    </row>
    <row r="148" spans="1:8" ht="31.5">
      <c r="A148" s="56"/>
      <c r="B148" s="7"/>
      <c r="C148" s="74">
        <v>20.943999999999999</v>
      </c>
      <c r="D148" s="75"/>
      <c r="E148" s="60" t="s">
        <v>564</v>
      </c>
      <c r="F148" s="39" t="s">
        <v>80</v>
      </c>
      <c r="G148" s="72" t="s">
        <v>631</v>
      </c>
      <c r="H148" s="40">
        <v>20.943999999999999</v>
      </c>
    </row>
    <row r="149" spans="1:8" ht="31.5">
      <c r="A149" s="56"/>
      <c r="B149" s="7"/>
      <c r="C149" s="74">
        <v>336</v>
      </c>
      <c r="D149" s="75"/>
      <c r="E149" s="60" t="s">
        <v>565</v>
      </c>
      <c r="F149" s="39" t="s">
        <v>80</v>
      </c>
      <c r="G149" s="72" t="s">
        <v>632</v>
      </c>
      <c r="H149" s="40">
        <v>336</v>
      </c>
    </row>
    <row r="150" spans="1:8" ht="31.5">
      <c r="A150" s="56"/>
      <c r="B150" s="7"/>
      <c r="C150" s="74">
        <v>22.1</v>
      </c>
      <c r="D150" s="75"/>
      <c r="E150" s="60" t="s">
        <v>566</v>
      </c>
      <c r="F150" s="39" t="s">
        <v>80</v>
      </c>
      <c r="G150" s="72" t="s">
        <v>633</v>
      </c>
      <c r="H150" s="40">
        <v>22.1</v>
      </c>
    </row>
    <row r="151" spans="1:8" ht="31.5">
      <c r="A151" s="56"/>
      <c r="B151" s="7"/>
      <c r="C151" s="74">
        <v>27.643000000000001</v>
      </c>
      <c r="D151" s="75"/>
      <c r="E151" s="60" t="s">
        <v>567</v>
      </c>
      <c r="F151" s="39" t="s">
        <v>80</v>
      </c>
      <c r="G151" s="72" t="s">
        <v>634</v>
      </c>
      <c r="H151" s="40">
        <v>27.643000000000001</v>
      </c>
    </row>
    <row r="152" spans="1:8" ht="31.5">
      <c r="A152" s="56"/>
      <c r="B152" s="7"/>
      <c r="C152" s="74">
        <v>50.316000000000003</v>
      </c>
      <c r="D152" s="75"/>
      <c r="E152" s="60" t="s">
        <v>568</v>
      </c>
      <c r="F152" s="39" t="s">
        <v>80</v>
      </c>
      <c r="G152" s="72" t="s">
        <v>587</v>
      </c>
      <c r="H152" s="40">
        <v>78.86</v>
      </c>
    </row>
    <row r="153" spans="1:8" ht="31.5">
      <c r="A153" s="56"/>
      <c r="B153" s="7"/>
      <c r="C153" s="74">
        <v>28</v>
      </c>
      <c r="D153" s="75"/>
      <c r="E153" s="60" t="s">
        <v>569</v>
      </c>
      <c r="F153" s="39" t="s">
        <v>80</v>
      </c>
      <c r="G153" s="72" t="s">
        <v>635</v>
      </c>
      <c r="H153" s="40">
        <v>28</v>
      </c>
    </row>
    <row r="154" spans="1:8" ht="31.5">
      <c r="A154" s="56"/>
      <c r="B154" s="7"/>
      <c r="C154" s="74">
        <v>79</v>
      </c>
      <c r="D154" s="75"/>
      <c r="E154" s="60" t="s">
        <v>569</v>
      </c>
      <c r="F154" s="39" t="s">
        <v>80</v>
      </c>
      <c r="G154" s="72" t="s">
        <v>636</v>
      </c>
      <c r="H154" s="40">
        <v>79</v>
      </c>
    </row>
    <row r="155" spans="1:8" ht="31.5">
      <c r="A155" s="56"/>
      <c r="B155" s="7"/>
      <c r="C155" s="74">
        <v>1304.0999999999999</v>
      </c>
      <c r="D155" s="75"/>
      <c r="E155" s="60" t="s">
        <v>570</v>
      </c>
      <c r="F155" s="39" t="s">
        <v>80</v>
      </c>
      <c r="G155" s="72" t="s">
        <v>588</v>
      </c>
      <c r="H155" s="40">
        <v>1304.0999999999999</v>
      </c>
    </row>
    <row r="156" spans="1:8" ht="31.5">
      <c r="A156" s="56"/>
      <c r="B156" s="7"/>
      <c r="C156" s="74"/>
      <c r="D156" s="72"/>
      <c r="E156" s="60" t="s">
        <v>571</v>
      </c>
      <c r="F156" s="39" t="s">
        <v>80</v>
      </c>
      <c r="G156" s="72" t="s">
        <v>637</v>
      </c>
      <c r="H156" s="40">
        <v>14.3</v>
      </c>
    </row>
    <row r="157" spans="1:8" ht="31.5">
      <c r="A157" s="56"/>
      <c r="B157" s="7"/>
      <c r="C157" s="74">
        <v>93.72</v>
      </c>
      <c r="D157" s="75"/>
      <c r="E157" s="60" t="s">
        <v>401</v>
      </c>
      <c r="F157" s="39" t="s">
        <v>80</v>
      </c>
      <c r="G157" s="72" t="s">
        <v>638</v>
      </c>
      <c r="H157" s="40">
        <v>108</v>
      </c>
    </row>
    <row r="158" spans="1:8" ht="31.5">
      <c r="A158" s="56"/>
      <c r="B158" s="7"/>
      <c r="C158" s="74">
        <v>25.5</v>
      </c>
      <c r="D158" s="75"/>
      <c r="E158" s="60" t="s">
        <v>572</v>
      </c>
      <c r="F158" s="39" t="s">
        <v>80</v>
      </c>
      <c r="G158" s="72" t="s">
        <v>639</v>
      </c>
      <c r="H158" s="40">
        <v>25.5</v>
      </c>
    </row>
    <row r="159" spans="1:8" ht="31.5">
      <c r="A159" s="56"/>
      <c r="B159" s="7"/>
      <c r="C159" s="74">
        <v>7.9480000000000004</v>
      </c>
      <c r="D159" s="75"/>
      <c r="E159" s="60" t="s">
        <v>183</v>
      </c>
      <c r="F159" s="39" t="s">
        <v>80</v>
      </c>
      <c r="G159" s="72" t="s">
        <v>589</v>
      </c>
      <c r="H159" s="40">
        <v>15.11</v>
      </c>
    </row>
    <row r="160" spans="1:8" ht="31.5">
      <c r="A160" s="56"/>
      <c r="B160" s="7"/>
      <c r="C160" s="74">
        <v>472.5</v>
      </c>
      <c r="D160" s="75"/>
      <c r="E160" s="60" t="s">
        <v>573</v>
      </c>
      <c r="F160" s="39" t="s">
        <v>80</v>
      </c>
      <c r="G160" s="72" t="s">
        <v>590</v>
      </c>
      <c r="H160" s="40">
        <v>472.5</v>
      </c>
    </row>
    <row r="161" spans="1:8" ht="31.5">
      <c r="A161" s="56"/>
      <c r="B161" s="7"/>
      <c r="C161" s="74">
        <v>1793.202</v>
      </c>
      <c r="D161" s="23"/>
      <c r="E161" s="60" t="s">
        <v>574</v>
      </c>
      <c r="F161" s="39" t="s">
        <v>80</v>
      </c>
      <c r="G161" s="72" t="s">
        <v>640</v>
      </c>
      <c r="H161" s="40">
        <v>2658.7649999999999</v>
      </c>
    </row>
    <row r="162" spans="1:8" ht="31.5">
      <c r="A162" s="56"/>
      <c r="B162" s="7"/>
      <c r="C162" s="74">
        <v>1506.75</v>
      </c>
      <c r="D162" s="75"/>
      <c r="E162" s="60" t="s">
        <v>575</v>
      </c>
      <c r="F162" s="39" t="s">
        <v>80</v>
      </c>
      <c r="G162" s="72" t="s">
        <v>641</v>
      </c>
      <c r="H162" s="40">
        <v>1506.75</v>
      </c>
    </row>
    <row r="163" spans="1:8" ht="31.5">
      <c r="A163" s="56"/>
      <c r="B163" s="7"/>
      <c r="C163" s="74">
        <v>10</v>
      </c>
      <c r="D163" s="75"/>
      <c r="E163" s="60" t="s">
        <v>491</v>
      </c>
      <c r="F163" s="39" t="s">
        <v>80</v>
      </c>
      <c r="G163" s="72" t="s">
        <v>642</v>
      </c>
      <c r="H163" s="40">
        <v>10</v>
      </c>
    </row>
    <row r="164" spans="1:8" ht="31.5">
      <c r="A164" s="56"/>
      <c r="B164" s="7"/>
      <c r="C164" s="74">
        <v>907.50599999999997</v>
      </c>
      <c r="D164" s="23"/>
      <c r="E164" s="60" t="s">
        <v>576</v>
      </c>
      <c r="F164" s="39" t="s">
        <v>80</v>
      </c>
      <c r="G164" s="72" t="s">
        <v>591</v>
      </c>
      <c r="H164" s="40">
        <v>1278.8030000000001</v>
      </c>
    </row>
    <row r="165" spans="1:8" ht="31.5">
      <c r="A165" s="56"/>
      <c r="B165" s="7"/>
      <c r="C165" s="74">
        <v>27.846</v>
      </c>
      <c r="D165" s="75"/>
      <c r="E165" s="60" t="s">
        <v>576</v>
      </c>
      <c r="F165" s="39" t="s">
        <v>80</v>
      </c>
      <c r="G165" s="72" t="s">
        <v>592</v>
      </c>
      <c r="H165" s="40">
        <v>42.863</v>
      </c>
    </row>
    <row r="166" spans="1:8" ht="31.5">
      <c r="A166" s="56"/>
      <c r="B166" s="7"/>
      <c r="C166" s="74">
        <v>421.92</v>
      </c>
      <c r="D166" s="75"/>
      <c r="E166" s="60" t="s">
        <v>577</v>
      </c>
      <c r="F166" s="39" t="s">
        <v>80</v>
      </c>
      <c r="G166" s="72" t="s">
        <v>593</v>
      </c>
      <c r="H166" s="40">
        <v>421.92</v>
      </c>
    </row>
    <row r="167" spans="1:8" ht="31.5">
      <c r="A167" s="56"/>
      <c r="B167" s="7"/>
      <c r="C167" s="74">
        <v>7.6079999999999997</v>
      </c>
      <c r="D167" s="75"/>
      <c r="E167" s="60" t="s">
        <v>494</v>
      </c>
      <c r="F167" s="39" t="s">
        <v>80</v>
      </c>
      <c r="G167" s="72" t="s">
        <v>643</v>
      </c>
      <c r="H167" s="40">
        <v>7.6079999999999997</v>
      </c>
    </row>
    <row r="168" spans="1:8" ht="31.5">
      <c r="A168" s="56"/>
      <c r="B168" s="7"/>
      <c r="C168" s="74">
        <v>1.82</v>
      </c>
      <c r="D168" s="75"/>
      <c r="E168" s="60" t="s">
        <v>408</v>
      </c>
      <c r="F168" s="39" t="s">
        <v>80</v>
      </c>
      <c r="G168" s="72" t="s">
        <v>644</v>
      </c>
      <c r="H168" s="40">
        <v>1.82</v>
      </c>
    </row>
    <row r="169" spans="1:8" ht="31.5">
      <c r="A169" s="56"/>
      <c r="B169" s="7"/>
      <c r="C169" s="74">
        <v>54</v>
      </c>
      <c r="D169" s="75"/>
      <c r="E169" s="60" t="s">
        <v>578</v>
      </c>
      <c r="F169" s="39" t="s">
        <v>80</v>
      </c>
      <c r="G169" s="72" t="s">
        <v>594</v>
      </c>
      <c r="H169" s="40">
        <v>54</v>
      </c>
    </row>
    <row r="170" spans="1:8" ht="31.5">
      <c r="A170" s="56"/>
      <c r="B170" s="7"/>
      <c r="C170" s="74">
        <v>24.116</v>
      </c>
      <c r="D170" s="27"/>
      <c r="E170" s="60" t="s">
        <v>579</v>
      </c>
      <c r="F170" s="39" t="s">
        <v>80</v>
      </c>
      <c r="G170" s="72" t="s">
        <v>645</v>
      </c>
      <c r="H170" s="40">
        <v>42.112000000000002</v>
      </c>
    </row>
    <row r="171" spans="1:8" ht="31.5">
      <c r="A171" s="56"/>
      <c r="B171" s="7"/>
      <c r="C171" s="74">
        <v>118.536</v>
      </c>
      <c r="D171" s="27"/>
      <c r="E171" s="60" t="s">
        <v>580</v>
      </c>
      <c r="F171" s="39" t="s">
        <v>80</v>
      </c>
      <c r="G171" s="72" t="s">
        <v>595</v>
      </c>
      <c r="H171" s="40">
        <v>180.185</v>
      </c>
    </row>
    <row r="172" spans="1:8" ht="31.5">
      <c r="A172" s="56"/>
      <c r="B172" s="7"/>
      <c r="C172" s="74">
        <v>1370.8309999999999</v>
      </c>
      <c r="D172" s="27"/>
      <c r="E172" s="60" t="s">
        <v>580</v>
      </c>
      <c r="F172" s="39" t="s">
        <v>80</v>
      </c>
      <c r="G172" s="72" t="s">
        <v>596</v>
      </c>
      <c r="H172" s="40">
        <v>1653.51</v>
      </c>
    </row>
    <row r="173" spans="1:8" ht="31.5">
      <c r="A173" s="56"/>
      <c r="B173" s="7"/>
      <c r="C173" s="74">
        <v>4686.7610000000004</v>
      </c>
      <c r="D173" s="27"/>
      <c r="E173" s="60" t="s">
        <v>581</v>
      </c>
      <c r="F173" s="39" t="s">
        <v>80</v>
      </c>
      <c r="G173" s="72" t="s">
        <v>646</v>
      </c>
      <c r="H173" s="40">
        <v>6218.2179999999998</v>
      </c>
    </row>
    <row r="174" spans="1:8" ht="31.5">
      <c r="A174" s="56"/>
      <c r="B174" s="7"/>
      <c r="C174" s="74">
        <v>10.08</v>
      </c>
      <c r="D174" s="75"/>
      <c r="E174" s="60" t="s">
        <v>497</v>
      </c>
      <c r="F174" s="39" t="s">
        <v>80</v>
      </c>
      <c r="G174" s="72" t="s">
        <v>647</v>
      </c>
      <c r="H174" s="40">
        <v>10.08</v>
      </c>
    </row>
    <row r="175" spans="1:8" ht="31.5">
      <c r="A175" s="56"/>
      <c r="B175" s="7"/>
      <c r="C175" s="74">
        <v>30.6</v>
      </c>
      <c r="D175" s="75"/>
      <c r="E175" s="60" t="s">
        <v>582</v>
      </c>
      <c r="F175" s="39" t="s">
        <v>80</v>
      </c>
      <c r="G175" s="72" t="s">
        <v>597</v>
      </c>
      <c r="H175" s="40">
        <v>30.6</v>
      </c>
    </row>
    <row r="176" spans="1:8" ht="31.5">
      <c r="A176" s="56"/>
      <c r="B176" s="7"/>
      <c r="C176" s="74">
        <v>27.2</v>
      </c>
      <c r="D176" s="75"/>
      <c r="E176" s="60" t="s">
        <v>582</v>
      </c>
      <c r="F176" s="39" t="s">
        <v>80</v>
      </c>
      <c r="G176" s="72" t="s">
        <v>598</v>
      </c>
      <c r="H176" s="40">
        <v>27.2</v>
      </c>
    </row>
    <row r="177" spans="1:8" ht="31.5">
      <c r="A177" s="56"/>
      <c r="B177" s="7"/>
      <c r="C177" s="74">
        <v>0</v>
      </c>
      <c r="D177" s="72"/>
      <c r="E177" s="60" t="s">
        <v>583</v>
      </c>
      <c r="F177" s="39" t="s">
        <v>80</v>
      </c>
      <c r="G177" s="72" t="s">
        <v>599</v>
      </c>
      <c r="H177" s="40">
        <v>10.199999999999999</v>
      </c>
    </row>
    <row r="178" spans="1:8" ht="31.5" customHeight="1">
      <c r="A178" s="56"/>
      <c r="B178" s="7"/>
      <c r="C178" s="74">
        <v>80</v>
      </c>
      <c r="D178" s="72"/>
      <c r="E178" s="60" t="s">
        <v>649</v>
      </c>
      <c r="F178" s="39" t="s">
        <v>80</v>
      </c>
      <c r="G178" s="72" t="s">
        <v>648</v>
      </c>
      <c r="H178" s="40">
        <v>80</v>
      </c>
    </row>
    <row r="179" spans="1:8" ht="31.5" customHeight="1">
      <c r="A179" s="56"/>
      <c r="B179" s="7"/>
      <c r="C179" s="74">
        <v>80</v>
      </c>
      <c r="D179" s="72"/>
      <c r="E179" s="60" t="s">
        <v>651</v>
      </c>
      <c r="F179" s="39" t="s">
        <v>80</v>
      </c>
      <c r="G179" s="72" t="s">
        <v>650</v>
      </c>
      <c r="H179" s="40">
        <v>80</v>
      </c>
    </row>
    <row r="180" spans="1:8" ht="31.5" customHeight="1">
      <c r="A180" s="56"/>
      <c r="B180" s="7"/>
      <c r="C180" s="74">
        <v>59.4</v>
      </c>
      <c r="D180" s="72"/>
      <c r="E180" s="60" t="s">
        <v>581</v>
      </c>
      <c r="F180" s="39" t="s">
        <v>80</v>
      </c>
      <c r="G180" s="72" t="s">
        <v>652</v>
      </c>
      <c r="H180" s="40">
        <v>59.4</v>
      </c>
    </row>
    <row r="181" spans="1:8" ht="31.5" customHeight="1">
      <c r="A181" s="56"/>
      <c r="B181" s="7"/>
      <c r="C181" s="74">
        <v>73.400000000000006</v>
      </c>
      <c r="D181" s="72"/>
      <c r="E181" s="60" t="s">
        <v>649</v>
      </c>
      <c r="F181" s="39" t="s">
        <v>80</v>
      </c>
      <c r="G181" s="72" t="s">
        <v>653</v>
      </c>
      <c r="H181" s="40">
        <v>73.400000000000006</v>
      </c>
    </row>
    <row r="182" spans="1:8" ht="31.5" customHeight="1">
      <c r="A182" s="56"/>
      <c r="B182" s="7"/>
      <c r="C182" s="74">
        <v>45.5</v>
      </c>
      <c r="D182" s="72"/>
      <c r="E182" s="60" t="s">
        <v>649</v>
      </c>
      <c r="F182" s="39" t="s">
        <v>80</v>
      </c>
      <c r="G182" s="72" t="s">
        <v>654</v>
      </c>
      <c r="H182" s="41">
        <v>45.5</v>
      </c>
    </row>
    <row r="183" spans="1:8" ht="31.5" customHeight="1">
      <c r="A183" s="56"/>
      <c r="B183" s="7"/>
      <c r="C183" s="74">
        <v>78.599999999999994</v>
      </c>
      <c r="D183" s="72"/>
      <c r="E183" s="60" t="s">
        <v>651</v>
      </c>
      <c r="F183" s="39" t="s">
        <v>80</v>
      </c>
      <c r="G183" s="72" t="s">
        <v>655</v>
      </c>
      <c r="H183" s="40">
        <v>78.599999999999994</v>
      </c>
    </row>
    <row r="184" spans="1:8" ht="31.5" customHeight="1">
      <c r="A184" s="56"/>
      <c r="B184" s="7"/>
      <c r="C184" s="74">
        <v>3195.3</v>
      </c>
      <c r="D184" s="72"/>
      <c r="E184" s="60" t="s">
        <v>182</v>
      </c>
      <c r="F184" s="39" t="s">
        <v>80</v>
      </c>
      <c r="G184" s="72" t="s">
        <v>656</v>
      </c>
      <c r="H184" s="41">
        <v>3195.3</v>
      </c>
    </row>
    <row r="185" spans="1:8" ht="31.5" customHeight="1">
      <c r="A185" s="56"/>
      <c r="B185" s="7"/>
      <c r="C185" s="74">
        <v>23.5</v>
      </c>
      <c r="D185" s="72"/>
      <c r="E185" s="60" t="s">
        <v>658</v>
      </c>
      <c r="F185" s="39" t="s">
        <v>80</v>
      </c>
      <c r="G185" s="72" t="s">
        <v>657</v>
      </c>
      <c r="H185" s="40">
        <v>23.5</v>
      </c>
    </row>
    <row r="186" spans="1:8" ht="31.5" customHeight="1">
      <c r="A186" s="56"/>
      <c r="B186" s="7"/>
      <c r="C186" s="74">
        <v>36</v>
      </c>
      <c r="D186" s="72"/>
      <c r="E186" s="60" t="s">
        <v>649</v>
      </c>
      <c r="F186" s="39" t="s">
        <v>80</v>
      </c>
      <c r="G186" s="72" t="s">
        <v>660</v>
      </c>
      <c r="H186" s="40">
        <v>36</v>
      </c>
    </row>
    <row r="187" spans="1:8" ht="31.5" customHeight="1">
      <c r="A187" s="56"/>
      <c r="B187" s="7"/>
      <c r="C187" s="74">
        <v>32</v>
      </c>
      <c r="D187" s="72"/>
      <c r="E187" s="60" t="s">
        <v>661</v>
      </c>
      <c r="F187" s="39" t="s">
        <v>80</v>
      </c>
      <c r="G187" s="72" t="s">
        <v>659</v>
      </c>
      <c r="H187" s="40">
        <v>32</v>
      </c>
    </row>
    <row r="188" spans="1:8" ht="31.5" customHeight="1">
      <c r="A188" s="56"/>
      <c r="B188" s="7"/>
      <c r="C188" s="74">
        <v>163.4</v>
      </c>
      <c r="D188" s="72"/>
      <c r="E188" s="60" t="s">
        <v>182</v>
      </c>
      <c r="F188" s="39" t="s">
        <v>80</v>
      </c>
      <c r="G188" s="72" t="s">
        <v>662</v>
      </c>
      <c r="H188" s="40">
        <v>163.4</v>
      </c>
    </row>
    <row r="189" spans="1:8" ht="31.5" customHeight="1">
      <c r="A189" s="56"/>
      <c r="B189" s="7"/>
      <c r="C189" s="74">
        <v>40</v>
      </c>
      <c r="D189" s="72"/>
      <c r="E189" s="60" t="s">
        <v>649</v>
      </c>
      <c r="F189" s="39" t="s">
        <v>80</v>
      </c>
      <c r="G189" s="72" t="s">
        <v>663</v>
      </c>
      <c r="H189" s="40">
        <v>40</v>
      </c>
    </row>
    <row r="190" spans="1:8" ht="26.25" customHeight="1">
      <c r="A190" s="56"/>
      <c r="B190" s="7"/>
      <c r="C190" s="29">
        <v>489</v>
      </c>
      <c r="D190" s="12">
        <v>113.6</v>
      </c>
      <c r="E190" s="97" t="s">
        <v>535</v>
      </c>
      <c r="F190" s="97"/>
      <c r="G190" s="97"/>
      <c r="H190" s="44"/>
    </row>
    <row r="191" spans="1:8" ht="26.25" customHeight="1">
      <c r="A191" s="56"/>
      <c r="B191" s="7"/>
      <c r="C191" s="29">
        <v>1824.8</v>
      </c>
      <c r="D191" s="78" t="s">
        <v>622</v>
      </c>
      <c r="E191" s="78"/>
      <c r="F191" s="78"/>
      <c r="G191" s="78"/>
      <c r="H191" s="33"/>
    </row>
    <row r="192" spans="1:8" ht="26.25" customHeight="1">
      <c r="A192" s="56"/>
      <c r="B192" s="7"/>
      <c r="C192" s="10">
        <f>C144-C145-C146-C147-C148-C149-C150-C151-C152-C153-C154-C155-C156-C157-C158-C159-C160-C161-C162-C163-C164-C165-C166-C167-C168-C169-C170-C171-C172-C173-C174-C175-C176-C177-C178-C179-C180-C181-C182-C183-C184-C185-C186-C187-C188-C189-C190-C191</f>
        <v>9168.5290000000005</v>
      </c>
      <c r="D192" s="12">
        <v>501.7</v>
      </c>
      <c r="E192" s="79" t="s">
        <v>671</v>
      </c>
      <c r="F192" s="79"/>
      <c r="G192" s="79"/>
      <c r="H192" s="14"/>
    </row>
    <row r="193" spans="1:8" ht="31.5">
      <c r="A193" s="57"/>
      <c r="B193" s="8"/>
      <c r="C193" s="10"/>
      <c r="D193" s="10">
        <v>13.359</v>
      </c>
      <c r="E193" s="4" t="s">
        <v>22</v>
      </c>
      <c r="F193" s="3" t="s">
        <v>80</v>
      </c>
      <c r="G193" s="19" t="s">
        <v>201</v>
      </c>
      <c r="H193" s="15">
        <v>13.359</v>
      </c>
    </row>
    <row r="194" spans="1:8" ht="31.5">
      <c r="A194" s="57"/>
      <c r="B194" s="8"/>
      <c r="C194" s="10"/>
      <c r="D194" s="10">
        <v>1347.9849999999999</v>
      </c>
      <c r="E194" s="4" t="s">
        <v>23</v>
      </c>
      <c r="F194" s="4" t="s">
        <v>184</v>
      </c>
      <c r="G194" s="19" t="s">
        <v>202</v>
      </c>
      <c r="H194" s="15">
        <v>6218.2179999999998</v>
      </c>
    </row>
    <row r="195" spans="1:8" ht="31.5">
      <c r="A195" s="57"/>
      <c r="B195" s="8"/>
      <c r="C195" s="10"/>
      <c r="D195" s="10">
        <v>1120.0650000000001</v>
      </c>
      <c r="E195" s="4" t="s">
        <v>24</v>
      </c>
      <c r="F195" s="4" t="s">
        <v>184</v>
      </c>
      <c r="G195" s="19" t="s">
        <v>203</v>
      </c>
      <c r="H195" s="15">
        <v>4574.1459999999997</v>
      </c>
    </row>
    <row r="196" spans="1:8" ht="31.5">
      <c r="A196" s="57"/>
      <c r="B196" s="8"/>
      <c r="C196" s="10"/>
      <c r="D196" s="10">
        <v>208.874</v>
      </c>
      <c r="E196" s="4" t="s">
        <v>25</v>
      </c>
      <c r="F196" s="4" t="s">
        <v>184</v>
      </c>
      <c r="G196" s="19" t="s">
        <v>206</v>
      </c>
      <c r="H196" s="15">
        <v>1653.51</v>
      </c>
    </row>
    <row r="197" spans="1:8" ht="31.5">
      <c r="A197" s="57"/>
      <c r="B197" s="8"/>
      <c r="C197" s="10"/>
      <c r="D197" s="10">
        <v>333.92599999999999</v>
      </c>
      <c r="E197" s="4" t="s">
        <v>26</v>
      </c>
      <c r="F197" s="4" t="s">
        <v>184</v>
      </c>
      <c r="G197" s="19" t="s">
        <v>205</v>
      </c>
      <c r="H197" s="15">
        <v>1278.8030000000001</v>
      </c>
    </row>
    <row r="198" spans="1:8" ht="31.5">
      <c r="A198" s="57"/>
      <c r="B198" s="8"/>
      <c r="C198" s="10"/>
      <c r="D198" s="10">
        <v>653.76900000000001</v>
      </c>
      <c r="E198" s="4" t="s">
        <v>27</v>
      </c>
      <c r="F198" s="4" t="s">
        <v>184</v>
      </c>
      <c r="G198" s="19" t="s">
        <v>207</v>
      </c>
      <c r="H198" s="15">
        <v>2658.7649999999999</v>
      </c>
    </row>
    <row r="199" spans="1:8" ht="31.5">
      <c r="A199" s="57"/>
      <c r="B199" s="8"/>
      <c r="C199" s="10"/>
      <c r="D199" s="10">
        <v>19.334</v>
      </c>
      <c r="E199" s="4" t="s">
        <v>28</v>
      </c>
      <c r="F199" s="4" t="s">
        <v>184</v>
      </c>
      <c r="G199" s="19" t="s">
        <v>204</v>
      </c>
      <c r="H199" s="15">
        <v>78.86</v>
      </c>
    </row>
    <row r="200" spans="1:8" ht="31.5">
      <c r="A200" s="57"/>
      <c r="B200" s="8"/>
      <c r="C200" s="10"/>
      <c r="D200" s="10">
        <v>1.9870000000000001</v>
      </c>
      <c r="E200" s="65" t="s">
        <v>183</v>
      </c>
      <c r="F200" s="4" t="s">
        <v>185</v>
      </c>
      <c r="G200" s="19" t="s">
        <v>208</v>
      </c>
      <c r="H200" s="15">
        <v>15.11</v>
      </c>
    </row>
    <row r="201" spans="1:8" ht="31.5">
      <c r="A201" s="57"/>
      <c r="B201" s="8"/>
      <c r="C201" s="10"/>
      <c r="D201" s="10">
        <v>35.97</v>
      </c>
      <c r="E201" s="4" t="s">
        <v>182</v>
      </c>
      <c r="F201" s="4" t="s">
        <v>185</v>
      </c>
      <c r="G201" s="19" t="s">
        <v>210</v>
      </c>
      <c r="H201" s="15">
        <v>205.577</v>
      </c>
    </row>
    <row r="202" spans="1:8" ht="31.5">
      <c r="A202" s="57"/>
      <c r="B202" s="8"/>
      <c r="C202" s="10"/>
      <c r="D202" s="10">
        <v>41.768999999999998</v>
      </c>
      <c r="E202" s="4" t="s">
        <v>25</v>
      </c>
      <c r="F202" s="4" t="s">
        <v>185</v>
      </c>
      <c r="G202" s="19" t="s">
        <v>211</v>
      </c>
      <c r="H202" s="15">
        <v>180.185</v>
      </c>
    </row>
    <row r="203" spans="1:8" ht="31.5">
      <c r="A203" s="57"/>
      <c r="B203" s="8"/>
      <c r="C203" s="10"/>
      <c r="D203" s="10">
        <v>6.7409999999999997</v>
      </c>
      <c r="E203" s="4" t="s">
        <v>26</v>
      </c>
      <c r="F203" s="4" t="s">
        <v>185</v>
      </c>
      <c r="G203" s="19" t="s">
        <v>209</v>
      </c>
      <c r="H203" s="15">
        <v>42.863</v>
      </c>
    </row>
    <row r="204" spans="1:8" ht="15.75">
      <c r="A204" s="57"/>
      <c r="B204" s="8"/>
      <c r="C204" s="10"/>
      <c r="D204" s="10">
        <v>0.98399999999999999</v>
      </c>
      <c r="E204" s="4" t="s">
        <v>51</v>
      </c>
      <c r="F204" s="4" t="s">
        <v>186</v>
      </c>
      <c r="G204" s="20" t="s">
        <v>15</v>
      </c>
      <c r="H204" s="15">
        <v>0.98399999999999999</v>
      </c>
    </row>
    <row r="205" spans="1:8" ht="47.25">
      <c r="A205" s="56" t="s">
        <v>124</v>
      </c>
      <c r="B205" s="7">
        <v>1131.4000000000001</v>
      </c>
      <c r="C205" s="11">
        <v>761.5</v>
      </c>
      <c r="D205" s="11">
        <v>81.8</v>
      </c>
      <c r="E205" s="110"/>
      <c r="F205" s="3" t="s">
        <v>81</v>
      </c>
      <c r="G205" s="111"/>
      <c r="H205" s="14"/>
    </row>
    <row r="206" spans="1:8" ht="34.5" customHeight="1">
      <c r="A206" s="56"/>
      <c r="B206" s="7"/>
      <c r="C206" s="10">
        <v>761.5</v>
      </c>
      <c r="D206" s="10">
        <v>81.8</v>
      </c>
      <c r="E206" s="79" t="s">
        <v>415</v>
      </c>
      <c r="F206" s="79"/>
      <c r="G206" s="79"/>
      <c r="H206" s="14"/>
    </row>
    <row r="207" spans="1:8" ht="47.25" customHeight="1">
      <c r="A207" s="56" t="s">
        <v>125</v>
      </c>
      <c r="B207" s="7">
        <v>200</v>
      </c>
      <c r="C207" s="11">
        <v>120</v>
      </c>
      <c r="D207" s="11">
        <v>0</v>
      </c>
      <c r="E207" s="110"/>
      <c r="F207" s="3" t="s">
        <v>82</v>
      </c>
      <c r="G207" s="111"/>
      <c r="H207" s="14"/>
    </row>
    <row r="208" spans="1:8" ht="47.25" customHeight="1">
      <c r="A208" s="56"/>
      <c r="B208" s="7"/>
      <c r="C208" s="10">
        <v>120</v>
      </c>
      <c r="D208" s="79" t="s">
        <v>415</v>
      </c>
      <c r="E208" s="79"/>
      <c r="F208" s="79"/>
      <c r="G208" s="79"/>
      <c r="H208" s="14"/>
    </row>
    <row r="209" spans="1:8" ht="31.5">
      <c r="A209" s="56" t="s">
        <v>126</v>
      </c>
      <c r="B209" s="7">
        <v>50</v>
      </c>
      <c r="C209" s="11">
        <v>50</v>
      </c>
      <c r="D209" s="11">
        <v>0</v>
      </c>
      <c r="E209" s="110"/>
      <c r="F209" s="3" t="s">
        <v>83</v>
      </c>
      <c r="G209" s="111"/>
      <c r="H209" s="14"/>
    </row>
    <row r="210" spans="1:8" ht="24.75" customHeight="1">
      <c r="A210" s="56"/>
      <c r="B210" s="7"/>
      <c r="C210" s="10">
        <v>50</v>
      </c>
      <c r="D210" s="79" t="s">
        <v>415</v>
      </c>
      <c r="E210" s="79"/>
      <c r="F210" s="79"/>
      <c r="G210" s="79"/>
      <c r="H210" s="14"/>
    </row>
    <row r="211" spans="1:8" ht="35.25" customHeight="1">
      <c r="A211" s="56" t="s">
        <v>127</v>
      </c>
      <c r="B211" s="7">
        <v>1519</v>
      </c>
      <c r="C211" s="11">
        <v>283.04899999999998</v>
      </c>
      <c r="D211" s="11">
        <v>1028</v>
      </c>
      <c r="E211" s="110"/>
      <c r="F211" s="3" t="s">
        <v>84</v>
      </c>
      <c r="G211" s="111"/>
      <c r="H211" s="14"/>
    </row>
    <row r="212" spans="1:8" ht="35.25" customHeight="1">
      <c r="A212" s="56"/>
      <c r="B212" s="7"/>
      <c r="C212" s="11"/>
      <c r="D212" s="10">
        <v>1028</v>
      </c>
      <c r="E212" s="79" t="s">
        <v>415</v>
      </c>
      <c r="F212" s="79"/>
      <c r="G212" s="79"/>
      <c r="H212" s="14"/>
    </row>
    <row r="213" spans="1:8" ht="30" customHeight="1">
      <c r="A213" s="56"/>
      <c r="B213" s="7"/>
      <c r="C213" s="10">
        <v>283.04899999999998</v>
      </c>
      <c r="D213" s="79" t="s">
        <v>622</v>
      </c>
      <c r="E213" s="79"/>
      <c r="F213" s="79"/>
      <c r="G213" s="79"/>
      <c r="H213" s="14"/>
    </row>
    <row r="214" spans="1:8" ht="30" customHeight="1">
      <c r="A214" s="56" t="s">
        <v>679</v>
      </c>
      <c r="B214" s="7">
        <v>419.2</v>
      </c>
      <c r="C214" s="11">
        <v>67.7</v>
      </c>
      <c r="D214" s="11">
        <f>D215</f>
        <v>3.8</v>
      </c>
      <c r="E214" s="110"/>
      <c r="F214" s="3" t="s">
        <v>85</v>
      </c>
      <c r="G214" s="111"/>
      <c r="H214" s="14"/>
    </row>
    <row r="215" spans="1:8" ht="33" customHeight="1">
      <c r="A215" s="56"/>
      <c r="B215" s="7"/>
      <c r="C215" s="10">
        <v>67.7</v>
      </c>
      <c r="D215" s="12">
        <v>3.8</v>
      </c>
      <c r="E215" s="79" t="s">
        <v>415</v>
      </c>
      <c r="F215" s="79"/>
      <c r="G215" s="79"/>
      <c r="H215" s="14"/>
    </row>
    <row r="216" spans="1:8" ht="47.25">
      <c r="A216" s="56" t="s">
        <v>128</v>
      </c>
      <c r="B216" s="7">
        <v>21.5</v>
      </c>
      <c r="C216" s="11">
        <v>9.6999999999999993</v>
      </c>
      <c r="D216" s="11">
        <v>0</v>
      </c>
      <c r="E216" s="110"/>
      <c r="F216" s="3" t="s">
        <v>86</v>
      </c>
      <c r="G216" s="111"/>
      <c r="H216" s="14"/>
    </row>
    <row r="217" spans="1:8" ht="27" customHeight="1">
      <c r="A217" s="56"/>
      <c r="B217" s="7"/>
      <c r="C217" s="11">
        <v>6.1</v>
      </c>
      <c r="D217" s="79" t="s">
        <v>622</v>
      </c>
      <c r="E217" s="79"/>
      <c r="F217" s="79"/>
      <c r="G217" s="79"/>
      <c r="H217" s="125"/>
    </row>
    <row r="218" spans="1:8" ht="40.5" customHeight="1">
      <c r="A218" s="56"/>
      <c r="B218" s="7"/>
      <c r="C218" s="10">
        <f>C216-C217</f>
        <v>3.5999999999999996</v>
      </c>
      <c r="D218" s="79" t="s">
        <v>415</v>
      </c>
      <c r="E218" s="79"/>
      <c r="F218" s="79"/>
      <c r="G218" s="79"/>
      <c r="H218" s="14"/>
    </row>
    <row r="219" spans="1:8" ht="97.5" customHeight="1">
      <c r="A219" s="56" t="s">
        <v>129</v>
      </c>
      <c r="B219" s="7">
        <v>984.3</v>
      </c>
      <c r="C219" s="11">
        <v>600.79999999999995</v>
      </c>
      <c r="D219" s="11">
        <f>D220</f>
        <v>52.7</v>
      </c>
      <c r="E219" s="110"/>
      <c r="F219" s="3" t="s">
        <v>87</v>
      </c>
      <c r="G219" s="111"/>
      <c r="H219" s="14"/>
    </row>
    <row r="220" spans="1:8" ht="43.5" customHeight="1">
      <c r="A220" s="56"/>
      <c r="B220" s="7"/>
      <c r="C220" s="10">
        <v>600.79999999999995</v>
      </c>
      <c r="D220" s="12">
        <v>52.7</v>
      </c>
      <c r="E220" s="79" t="s">
        <v>671</v>
      </c>
      <c r="F220" s="79"/>
      <c r="G220" s="79"/>
      <c r="H220" s="14"/>
    </row>
    <row r="221" spans="1:8" ht="47.25">
      <c r="A221" s="56" t="s">
        <v>194</v>
      </c>
      <c r="B221" s="7">
        <v>22.5</v>
      </c>
      <c r="C221" s="11">
        <v>19.7</v>
      </c>
      <c r="D221" s="11">
        <v>0</v>
      </c>
      <c r="E221" s="110"/>
      <c r="F221" s="3" t="s">
        <v>88</v>
      </c>
      <c r="G221" s="111"/>
      <c r="H221" s="14"/>
    </row>
    <row r="222" spans="1:8" ht="35.25" customHeight="1">
      <c r="A222" s="56"/>
      <c r="B222" s="7"/>
      <c r="C222" s="10">
        <v>19.7</v>
      </c>
      <c r="D222" s="79" t="s">
        <v>415</v>
      </c>
      <c r="E222" s="79"/>
      <c r="F222" s="79"/>
      <c r="G222" s="79"/>
      <c r="H222" s="14"/>
    </row>
    <row r="223" spans="1:8" ht="47.25">
      <c r="A223" s="56" t="s">
        <v>130</v>
      </c>
      <c r="B223" s="7">
        <v>15.8</v>
      </c>
      <c r="C223" s="11">
        <v>15.8</v>
      </c>
      <c r="D223" s="11">
        <v>0</v>
      </c>
      <c r="E223" s="110"/>
      <c r="F223" s="3" t="s">
        <v>89</v>
      </c>
      <c r="G223" s="111"/>
      <c r="H223" s="14"/>
    </row>
    <row r="224" spans="1:8" ht="38.25" customHeight="1">
      <c r="A224" s="56"/>
      <c r="B224" s="7"/>
      <c r="C224" s="10">
        <v>15.8</v>
      </c>
      <c r="D224" s="79" t="s">
        <v>415</v>
      </c>
      <c r="E224" s="79"/>
      <c r="F224" s="79"/>
      <c r="G224" s="79"/>
      <c r="H224" s="14"/>
    </row>
    <row r="225" spans="1:10" ht="42" customHeight="1">
      <c r="A225" s="126" t="s">
        <v>691</v>
      </c>
      <c r="B225" s="113">
        <f>B226+B302+B304+B306+B342+B365+B368+B381+B390+B402+B406+B413+B438+B468+B485+B491</f>
        <v>31024.299999999992</v>
      </c>
      <c r="C225" s="113">
        <f>C226+C302+C304+C306+C342+C365+C368+C381+C390+C402+C406+C413+C438+C468+C485+C491</f>
        <v>15509.4</v>
      </c>
      <c r="D225" s="113">
        <f>D226+D302+D304+D306+D342+D365+D368+D381+D390+D402+D406+D413+D438+D468+D485+D491</f>
        <v>3573.7999999999997</v>
      </c>
      <c r="E225" s="114"/>
      <c r="F225" s="114"/>
      <c r="G225" s="115"/>
      <c r="H225" s="127"/>
      <c r="J225" s="22"/>
    </row>
    <row r="226" spans="1:10" ht="31.5">
      <c r="A226" s="56" t="s">
        <v>131</v>
      </c>
      <c r="B226" s="7">
        <v>16659.7</v>
      </c>
      <c r="C226" s="11">
        <v>7729.2</v>
      </c>
      <c r="D226" s="11">
        <v>2155.6</v>
      </c>
      <c r="E226" s="110"/>
      <c r="F226" s="3" t="s">
        <v>90</v>
      </c>
      <c r="G226" s="111"/>
      <c r="H226" s="14"/>
    </row>
    <row r="227" spans="1:10" ht="31.5">
      <c r="A227" s="56"/>
      <c r="B227" s="7"/>
      <c r="C227" s="74"/>
      <c r="D227" s="72"/>
      <c r="E227" s="60" t="s">
        <v>256</v>
      </c>
      <c r="F227" s="3" t="s">
        <v>90</v>
      </c>
      <c r="G227" s="72" t="s">
        <v>282</v>
      </c>
      <c r="H227" s="40">
        <v>178.583</v>
      </c>
    </row>
    <row r="228" spans="1:10" ht="31.5">
      <c r="A228" s="56"/>
      <c r="B228" s="7"/>
      <c r="C228" s="74">
        <v>99.986000000000004</v>
      </c>
      <c r="D228" s="23"/>
      <c r="E228" s="60" t="s">
        <v>256</v>
      </c>
      <c r="F228" s="3" t="s">
        <v>90</v>
      </c>
      <c r="G228" s="72" t="s">
        <v>283</v>
      </c>
      <c r="H228" s="40">
        <v>100</v>
      </c>
    </row>
    <row r="229" spans="1:10" ht="31.5">
      <c r="A229" s="56"/>
      <c r="B229" s="7"/>
      <c r="C229" s="74">
        <v>101.25</v>
      </c>
      <c r="D229" s="27"/>
      <c r="E229" s="60" t="s">
        <v>256</v>
      </c>
      <c r="F229" s="3" t="s">
        <v>90</v>
      </c>
      <c r="G229" s="72" t="s">
        <v>284</v>
      </c>
      <c r="H229" s="40">
        <v>102.428</v>
      </c>
    </row>
    <row r="230" spans="1:10" ht="31.5">
      <c r="A230" s="56"/>
      <c r="B230" s="7"/>
      <c r="C230" s="74">
        <v>36.173000000000002</v>
      </c>
      <c r="D230" s="23">
        <v>178.6</v>
      </c>
      <c r="E230" s="60" t="s">
        <v>256</v>
      </c>
      <c r="F230" s="3" t="s">
        <v>90</v>
      </c>
      <c r="G230" s="72" t="s">
        <v>285</v>
      </c>
      <c r="H230" s="40">
        <v>214.809</v>
      </c>
    </row>
    <row r="231" spans="1:10" ht="31.5">
      <c r="A231" s="56"/>
      <c r="B231" s="7"/>
      <c r="C231" s="74">
        <v>13.992000000000001</v>
      </c>
      <c r="D231" s="75"/>
      <c r="E231" s="60" t="s">
        <v>257</v>
      </c>
      <c r="F231" s="3" t="s">
        <v>90</v>
      </c>
      <c r="G231" s="72" t="s">
        <v>286</v>
      </c>
      <c r="H231" s="40">
        <v>13.992000000000001</v>
      </c>
    </row>
    <row r="232" spans="1:10" ht="31.5">
      <c r="A232" s="56"/>
      <c r="B232" s="7"/>
      <c r="C232" s="74">
        <v>119.97</v>
      </c>
      <c r="D232" s="27"/>
      <c r="E232" s="60" t="s">
        <v>258</v>
      </c>
      <c r="F232" s="3" t="s">
        <v>90</v>
      </c>
      <c r="G232" s="72" t="s">
        <v>287</v>
      </c>
      <c r="H232" s="40">
        <v>119.97</v>
      </c>
    </row>
    <row r="233" spans="1:10" ht="31.5">
      <c r="A233" s="56"/>
      <c r="B233" s="7"/>
      <c r="C233" s="74">
        <v>119.45399999999999</v>
      </c>
      <c r="D233" s="75"/>
      <c r="E233" s="60" t="s">
        <v>259</v>
      </c>
      <c r="F233" s="3" t="s">
        <v>90</v>
      </c>
      <c r="G233" s="72" t="s">
        <v>288</v>
      </c>
      <c r="H233" s="40">
        <v>119.45399999999999</v>
      </c>
    </row>
    <row r="234" spans="1:10" ht="31.5">
      <c r="A234" s="56"/>
      <c r="B234" s="7"/>
      <c r="C234" s="74">
        <v>119.48699999999999</v>
      </c>
      <c r="D234" s="75"/>
      <c r="E234" s="60" t="s">
        <v>259</v>
      </c>
      <c r="F234" s="3" t="s">
        <v>90</v>
      </c>
      <c r="G234" s="72" t="s">
        <v>289</v>
      </c>
      <c r="H234" s="40">
        <v>119.48699999999999</v>
      </c>
    </row>
    <row r="235" spans="1:10" ht="31.5">
      <c r="A235" s="56"/>
      <c r="B235" s="7"/>
      <c r="C235" s="74">
        <v>99.872</v>
      </c>
      <c r="D235" s="27"/>
      <c r="E235" s="60" t="s">
        <v>260</v>
      </c>
      <c r="F235" s="3" t="s">
        <v>90</v>
      </c>
      <c r="G235" s="72" t="s">
        <v>290</v>
      </c>
      <c r="H235" s="40">
        <v>99.872</v>
      </c>
    </row>
    <row r="236" spans="1:10" ht="31.5">
      <c r="A236" s="56"/>
      <c r="B236" s="7"/>
      <c r="C236" s="74"/>
      <c r="D236" s="72"/>
      <c r="E236" s="60" t="s">
        <v>261</v>
      </c>
      <c r="F236" s="3" t="s">
        <v>90</v>
      </c>
      <c r="G236" s="72" t="s">
        <v>291</v>
      </c>
      <c r="H236" s="40">
        <v>177.37899999999999</v>
      </c>
    </row>
    <row r="237" spans="1:10" ht="31.5">
      <c r="A237" s="56"/>
      <c r="B237" s="7"/>
      <c r="C237" s="74"/>
      <c r="D237" s="72"/>
      <c r="E237" s="60" t="s">
        <v>261</v>
      </c>
      <c r="F237" s="3" t="s">
        <v>90</v>
      </c>
      <c r="G237" s="72" t="s">
        <v>292</v>
      </c>
      <c r="H237" s="40">
        <v>19.248999999999999</v>
      </c>
    </row>
    <row r="238" spans="1:10" ht="31.5">
      <c r="A238" s="56"/>
      <c r="B238" s="7"/>
      <c r="C238" s="74">
        <v>119.99299999999999</v>
      </c>
      <c r="D238" s="27"/>
      <c r="E238" s="60" t="s">
        <v>261</v>
      </c>
      <c r="F238" s="3" t="s">
        <v>90</v>
      </c>
      <c r="G238" s="72" t="s">
        <v>293</v>
      </c>
      <c r="H238" s="40">
        <v>119.99299999999999</v>
      </c>
    </row>
    <row r="239" spans="1:10" ht="31.5">
      <c r="A239" s="56"/>
      <c r="B239" s="7"/>
      <c r="C239" s="74"/>
      <c r="D239" s="72"/>
      <c r="E239" s="60" t="s">
        <v>262</v>
      </c>
      <c r="F239" s="3" t="s">
        <v>90</v>
      </c>
      <c r="G239" s="72" t="s">
        <v>294</v>
      </c>
      <c r="H239" s="40">
        <v>1.504</v>
      </c>
    </row>
    <row r="240" spans="1:10" ht="31.5">
      <c r="A240" s="56"/>
      <c r="B240" s="7"/>
      <c r="C240" s="74">
        <v>119.821</v>
      </c>
      <c r="D240" s="27"/>
      <c r="E240" s="60" t="s">
        <v>263</v>
      </c>
      <c r="F240" s="3" t="s">
        <v>90</v>
      </c>
      <c r="G240" s="72" t="s">
        <v>295</v>
      </c>
      <c r="H240" s="40">
        <v>119.821</v>
      </c>
    </row>
    <row r="241" spans="1:8" ht="31.5">
      <c r="A241" s="56"/>
      <c r="B241" s="7"/>
      <c r="C241" s="74">
        <v>119.914</v>
      </c>
      <c r="D241" s="75"/>
      <c r="E241" s="60" t="s">
        <v>263</v>
      </c>
      <c r="F241" s="3" t="s">
        <v>90</v>
      </c>
      <c r="G241" s="72" t="s">
        <v>296</v>
      </c>
      <c r="H241" s="40">
        <v>119.914</v>
      </c>
    </row>
    <row r="242" spans="1:8" ht="31.5">
      <c r="A242" s="56"/>
      <c r="B242" s="7"/>
      <c r="C242" s="74">
        <v>42.923999999999999</v>
      </c>
      <c r="D242" s="75"/>
      <c r="E242" s="60" t="s">
        <v>264</v>
      </c>
      <c r="F242" s="3" t="s">
        <v>90</v>
      </c>
      <c r="G242" s="72" t="s">
        <v>297</v>
      </c>
      <c r="H242" s="40">
        <v>42.923999999999999</v>
      </c>
    </row>
    <row r="243" spans="1:8" ht="31.5">
      <c r="A243" s="56"/>
      <c r="B243" s="7"/>
      <c r="C243" s="74"/>
      <c r="D243" s="72">
        <v>142.19999999999999</v>
      </c>
      <c r="E243" s="60" t="s">
        <v>264</v>
      </c>
      <c r="F243" s="3" t="s">
        <v>90</v>
      </c>
      <c r="G243" s="72" t="s">
        <v>298</v>
      </c>
      <c r="H243" s="40">
        <v>142.20099999999999</v>
      </c>
    </row>
    <row r="244" spans="1:8" ht="31.5">
      <c r="A244" s="56"/>
      <c r="B244" s="7"/>
      <c r="C244" s="74">
        <v>118.834</v>
      </c>
      <c r="D244" s="75"/>
      <c r="E244" s="60" t="s">
        <v>265</v>
      </c>
      <c r="F244" s="3" t="s">
        <v>90</v>
      </c>
      <c r="G244" s="72" t="s">
        <v>299</v>
      </c>
      <c r="H244" s="40">
        <v>118.834</v>
      </c>
    </row>
    <row r="245" spans="1:8" ht="31.5">
      <c r="A245" s="56"/>
      <c r="B245" s="7"/>
      <c r="C245" s="74">
        <v>119.824</v>
      </c>
      <c r="D245" s="75"/>
      <c r="E245" s="60" t="s">
        <v>265</v>
      </c>
      <c r="F245" s="3" t="s">
        <v>90</v>
      </c>
      <c r="G245" s="72" t="s">
        <v>300</v>
      </c>
      <c r="H245" s="40">
        <v>119.824</v>
      </c>
    </row>
    <row r="246" spans="1:8" ht="31.5">
      <c r="A246" s="56"/>
      <c r="B246" s="7"/>
      <c r="C246" s="74">
        <v>118.96</v>
      </c>
      <c r="D246" s="75"/>
      <c r="E246" s="60" t="s">
        <v>265</v>
      </c>
      <c r="F246" s="3" t="s">
        <v>90</v>
      </c>
      <c r="G246" s="72" t="s">
        <v>302</v>
      </c>
      <c r="H246" s="40">
        <v>118.96</v>
      </c>
    </row>
    <row r="247" spans="1:8" ht="28.5" customHeight="1">
      <c r="A247" s="56"/>
      <c r="B247" s="7"/>
      <c r="C247" s="74"/>
      <c r="D247" s="23">
        <v>191.7</v>
      </c>
      <c r="E247" s="60" t="s">
        <v>265</v>
      </c>
      <c r="F247" s="3" t="s">
        <v>90</v>
      </c>
      <c r="G247" s="100" t="s">
        <v>682</v>
      </c>
      <c r="H247" s="128">
        <v>191.7</v>
      </c>
    </row>
    <row r="248" spans="1:8" ht="31.5">
      <c r="A248" s="56"/>
      <c r="B248" s="7"/>
      <c r="C248" s="74">
        <v>119.739</v>
      </c>
      <c r="D248" s="75"/>
      <c r="E248" s="60" t="s">
        <v>266</v>
      </c>
      <c r="F248" s="3" t="s">
        <v>90</v>
      </c>
      <c r="G248" s="72" t="s">
        <v>301</v>
      </c>
      <c r="H248" s="40">
        <v>119.739</v>
      </c>
    </row>
    <row r="249" spans="1:8" ht="31.5">
      <c r="A249" s="56"/>
      <c r="B249" s="7"/>
      <c r="C249" s="74">
        <v>119.54300000000001</v>
      </c>
      <c r="D249" s="75"/>
      <c r="E249" s="60" t="s">
        <v>266</v>
      </c>
      <c r="F249" s="3" t="s">
        <v>90</v>
      </c>
      <c r="G249" s="72" t="s">
        <v>303</v>
      </c>
      <c r="H249" s="40">
        <v>119.54300000000001</v>
      </c>
    </row>
    <row r="250" spans="1:8" ht="31.5">
      <c r="A250" s="56"/>
      <c r="B250" s="7"/>
      <c r="C250" s="74"/>
      <c r="D250" s="72"/>
      <c r="E250" s="60" t="s">
        <v>266</v>
      </c>
      <c r="F250" s="3" t="s">
        <v>90</v>
      </c>
      <c r="G250" s="72" t="s">
        <v>304</v>
      </c>
      <c r="H250" s="40">
        <v>118.452</v>
      </c>
    </row>
    <row r="251" spans="1:8" ht="31.5">
      <c r="A251" s="56"/>
      <c r="B251" s="7"/>
      <c r="C251" s="74"/>
      <c r="D251" s="72">
        <v>118.2</v>
      </c>
      <c r="E251" s="60" t="s">
        <v>266</v>
      </c>
      <c r="F251" s="3" t="s">
        <v>90</v>
      </c>
      <c r="G251" s="72" t="s">
        <v>305</v>
      </c>
      <c r="H251" s="40">
        <v>118.19</v>
      </c>
    </row>
    <row r="252" spans="1:8" ht="31.5">
      <c r="A252" s="56"/>
      <c r="B252" s="7"/>
      <c r="C252" s="74">
        <v>141.399</v>
      </c>
      <c r="D252" s="27"/>
      <c r="E252" s="60" t="s">
        <v>267</v>
      </c>
      <c r="F252" s="3" t="s">
        <v>90</v>
      </c>
      <c r="G252" s="72" t="s">
        <v>306</v>
      </c>
      <c r="H252" s="40">
        <v>141.399</v>
      </c>
    </row>
    <row r="253" spans="1:8" ht="31.5">
      <c r="A253" s="56"/>
      <c r="B253" s="7"/>
      <c r="C253" s="74"/>
      <c r="D253" s="72"/>
      <c r="E253" s="60" t="s">
        <v>268</v>
      </c>
      <c r="F253" s="3" t="s">
        <v>90</v>
      </c>
      <c r="G253" s="72" t="s">
        <v>307</v>
      </c>
      <c r="H253" s="40">
        <v>60.36</v>
      </c>
    </row>
    <row r="254" spans="1:8" ht="31.5">
      <c r="A254" s="56"/>
      <c r="B254" s="7"/>
      <c r="C254" s="74"/>
      <c r="D254" s="72"/>
      <c r="E254" s="60" t="s">
        <v>269</v>
      </c>
      <c r="F254" s="3" t="s">
        <v>90</v>
      </c>
      <c r="G254" s="72" t="s">
        <v>308</v>
      </c>
      <c r="H254" s="40">
        <v>6.8540000000000001</v>
      </c>
    </row>
    <row r="255" spans="1:8" ht="31.5">
      <c r="A255" s="56"/>
      <c r="B255" s="7"/>
      <c r="C255" s="74">
        <v>204.21100000000001</v>
      </c>
      <c r="D255" s="75"/>
      <c r="E255" s="60" t="s">
        <v>270</v>
      </c>
      <c r="F255" s="3" t="s">
        <v>90</v>
      </c>
      <c r="G255" s="72" t="s">
        <v>309</v>
      </c>
      <c r="H255" s="40">
        <v>204.21100000000001</v>
      </c>
    </row>
    <row r="256" spans="1:8" ht="31.5">
      <c r="A256" s="56"/>
      <c r="B256" s="7"/>
      <c r="C256" s="74"/>
      <c r="D256" s="72">
        <v>154.1</v>
      </c>
      <c r="E256" s="60" t="s">
        <v>270</v>
      </c>
      <c r="F256" s="3" t="s">
        <v>90</v>
      </c>
      <c r="G256" s="72" t="s">
        <v>310</v>
      </c>
      <c r="H256" s="40">
        <v>415.63900000000001</v>
      </c>
    </row>
    <row r="257" spans="1:8" ht="31.5">
      <c r="A257" s="56"/>
      <c r="B257" s="7"/>
      <c r="C257" s="74">
        <v>179.114</v>
      </c>
      <c r="D257" s="75"/>
      <c r="E257" s="60" t="s">
        <v>270</v>
      </c>
      <c r="F257" s="3" t="s">
        <v>90</v>
      </c>
      <c r="G257" s="72" t="s">
        <v>311</v>
      </c>
      <c r="H257" s="40">
        <v>179.114</v>
      </c>
    </row>
    <row r="258" spans="1:8" ht="31.5">
      <c r="A258" s="56"/>
      <c r="B258" s="7"/>
      <c r="C258" s="74"/>
      <c r="D258" s="72"/>
      <c r="E258" s="60" t="s">
        <v>270</v>
      </c>
      <c r="F258" s="3" t="s">
        <v>90</v>
      </c>
      <c r="G258" s="72" t="s">
        <v>312</v>
      </c>
      <c r="H258" s="40">
        <v>673.84799999999996</v>
      </c>
    </row>
    <row r="259" spans="1:8" ht="31.5">
      <c r="A259" s="56"/>
      <c r="B259" s="7"/>
      <c r="C259" s="74">
        <v>119.944</v>
      </c>
      <c r="D259" s="27"/>
      <c r="E259" s="60" t="s">
        <v>271</v>
      </c>
      <c r="F259" s="3" t="s">
        <v>90</v>
      </c>
      <c r="G259" s="72" t="s">
        <v>313</v>
      </c>
      <c r="H259" s="40">
        <v>119.986</v>
      </c>
    </row>
    <row r="260" spans="1:8" ht="31.5">
      <c r="A260" s="56"/>
      <c r="B260" s="7"/>
      <c r="C260" s="74">
        <v>119.92</v>
      </c>
      <c r="D260" s="27"/>
      <c r="E260" s="60" t="s">
        <v>271</v>
      </c>
      <c r="F260" s="3" t="s">
        <v>90</v>
      </c>
      <c r="G260" s="72" t="s">
        <v>314</v>
      </c>
      <c r="H260" s="40">
        <v>119.923</v>
      </c>
    </row>
    <row r="261" spans="1:8" ht="31.5">
      <c r="A261" s="56"/>
      <c r="B261" s="7"/>
      <c r="C261" s="74">
        <v>119.086</v>
      </c>
      <c r="D261" s="75"/>
      <c r="E261" s="60" t="s">
        <v>272</v>
      </c>
      <c r="F261" s="3" t="s">
        <v>90</v>
      </c>
      <c r="G261" s="72" t="s">
        <v>315</v>
      </c>
      <c r="H261" s="40">
        <v>119.18300000000001</v>
      </c>
    </row>
    <row r="262" spans="1:8" ht="31.5">
      <c r="A262" s="56"/>
      <c r="B262" s="7"/>
      <c r="C262" s="74">
        <v>137.17500000000001</v>
      </c>
      <c r="D262" s="27"/>
      <c r="E262" s="60" t="s">
        <v>273</v>
      </c>
      <c r="F262" s="3" t="s">
        <v>90</v>
      </c>
      <c r="G262" s="72" t="s">
        <v>316</v>
      </c>
      <c r="H262" s="40">
        <v>137.17500000000001</v>
      </c>
    </row>
    <row r="263" spans="1:8" ht="31.5">
      <c r="A263" s="56"/>
      <c r="B263" s="7"/>
      <c r="C263" s="74"/>
      <c r="D263" s="72"/>
      <c r="E263" s="60" t="s">
        <v>273</v>
      </c>
      <c r="F263" s="3" t="s">
        <v>90</v>
      </c>
      <c r="G263" s="72" t="s">
        <v>317</v>
      </c>
      <c r="H263" s="40">
        <v>101.749</v>
      </c>
    </row>
    <row r="264" spans="1:8" ht="31.5">
      <c r="A264" s="56"/>
      <c r="B264" s="7"/>
      <c r="C264" s="74"/>
      <c r="D264" s="72">
        <v>275.89999999999998</v>
      </c>
      <c r="E264" s="60" t="s">
        <v>273</v>
      </c>
      <c r="F264" s="3" t="s">
        <v>90</v>
      </c>
      <c r="G264" s="72" t="s">
        <v>318</v>
      </c>
      <c r="H264" s="40">
        <v>275.87900000000002</v>
      </c>
    </row>
    <row r="265" spans="1:8" ht="31.5">
      <c r="A265" s="56"/>
      <c r="B265" s="7"/>
      <c r="C265" s="74">
        <v>217.733</v>
      </c>
      <c r="D265" s="27"/>
      <c r="E265" s="60" t="s">
        <v>273</v>
      </c>
      <c r="F265" s="3" t="s">
        <v>90</v>
      </c>
      <c r="G265" s="72" t="s">
        <v>319</v>
      </c>
      <c r="H265" s="40">
        <v>217.733</v>
      </c>
    </row>
    <row r="266" spans="1:8" ht="31.5">
      <c r="A266" s="56"/>
      <c r="B266" s="7"/>
      <c r="C266" s="74"/>
      <c r="D266" s="72"/>
      <c r="E266" s="60" t="s">
        <v>240</v>
      </c>
      <c r="F266" s="3" t="s">
        <v>90</v>
      </c>
      <c r="G266" s="72" t="s">
        <v>320</v>
      </c>
      <c r="H266" s="40">
        <v>50.3</v>
      </c>
    </row>
    <row r="267" spans="1:8" ht="31.5">
      <c r="A267" s="56"/>
      <c r="B267" s="7"/>
      <c r="C267" s="74"/>
      <c r="D267" s="72">
        <v>14.3</v>
      </c>
      <c r="E267" s="60" t="s">
        <v>274</v>
      </c>
      <c r="F267" s="3" t="s">
        <v>90</v>
      </c>
      <c r="G267" s="72" t="s">
        <v>321</v>
      </c>
      <c r="H267" s="40">
        <v>14.304</v>
      </c>
    </row>
    <row r="268" spans="1:8" ht="31.5">
      <c r="A268" s="56"/>
      <c r="B268" s="7"/>
      <c r="C268" s="74"/>
      <c r="D268" s="72"/>
      <c r="E268" s="60" t="s">
        <v>275</v>
      </c>
      <c r="F268" s="3" t="s">
        <v>90</v>
      </c>
      <c r="G268" s="72" t="s">
        <v>322</v>
      </c>
      <c r="H268" s="40">
        <v>504.76600000000002</v>
      </c>
    </row>
    <row r="269" spans="1:8" ht="31.5">
      <c r="A269" s="56"/>
      <c r="B269" s="7"/>
      <c r="C269" s="74">
        <v>119.991</v>
      </c>
      <c r="D269" s="27"/>
      <c r="E269" s="60" t="s">
        <v>275</v>
      </c>
      <c r="F269" s="3" t="s">
        <v>90</v>
      </c>
      <c r="G269" s="72" t="s">
        <v>323</v>
      </c>
      <c r="H269" s="40">
        <v>119.992</v>
      </c>
    </row>
    <row r="270" spans="1:8" ht="31.5">
      <c r="A270" s="56"/>
      <c r="B270" s="7"/>
      <c r="C270" s="74">
        <v>172.941</v>
      </c>
      <c r="D270" s="27"/>
      <c r="E270" s="60" t="s">
        <v>276</v>
      </c>
      <c r="F270" s="3" t="s">
        <v>90</v>
      </c>
      <c r="G270" s="72" t="s">
        <v>324</v>
      </c>
      <c r="H270" s="40">
        <v>172.941</v>
      </c>
    </row>
    <row r="271" spans="1:8" ht="31.5">
      <c r="A271" s="56"/>
      <c r="B271" s="7"/>
      <c r="C271" s="74">
        <v>152.40100000000001</v>
      </c>
      <c r="D271" s="27"/>
      <c r="E271" s="60" t="s">
        <v>277</v>
      </c>
      <c r="F271" s="3" t="s">
        <v>90</v>
      </c>
      <c r="G271" s="72" t="s">
        <v>325</v>
      </c>
      <c r="H271" s="40">
        <v>152.40100000000001</v>
      </c>
    </row>
    <row r="272" spans="1:8" ht="31.5">
      <c r="A272" s="56"/>
      <c r="B272" s="7"/>
      <c r="C272" s="74" t="s">
        <v>15</v>
      </c>
      <c r="D272" s="72"/>
      <c r="E272" s="60" t="s">
        <v>278</v>
      </c>
      <c r="F272" s="3" t="s">
        <v>90</v>
      </c>
      <c r="G272" s="72" t="s">
        <v>326</v>
      </c>
      <c r="H272" s="40">
        <v>187.84100000000001</v>
      </c>
    </row>
    <row r="273" spans="1:8" ht="31.5">
      <c r="A273" s="56"/>
      <c r="B273" s="7"/>
      <c r="C273" s="74">
        <v>119.94199999999999</v>
      </c>
      <c r="D273" s="27"/>
      <c r="E273" s="60" t="s">
        <v>278</v>
      </c>
      <c r="F273" s="3" t="s">
        <v>90</v>
      </c>
      <c r="G273" s="72" t="s">
        <v>327</v>
      </c>
      <c r="H273" s="40">
        <v>119.94199999999999</v>
      </c>
    </row>
    <row r="274" spans="1:8" ht="31.5">
      <c r="A274" s="56"/>
      <c r="B274" s="7"/>
      <c r="C274" s="74">
        <v>119.961</v>
      </c>
      <c r="D274" s="27"/>
      <c r="E274" s="60" t="s">
        <v>278</v>
      </c>
      <c r="F274" s="3" t="s">
        <v>90</v>
      </c>
      <c r="G274" s="72" t="s">
        <v>328</v>
      </c>
      <c r="H274" s="40">
        <v>119.961</v>
      </c>
    </row>
    <row r="275" spans="1:8" ht="31.5">
      <c r="A275" s="56"/>
      <c r="B275" s="7"/>
      <c r="C275" s="74">
        <v>119.76300000000001</v>
      </c>
      <c r="D275" s="27"/>
      <c r="E275" s="60" t="s">
        <v>278</v>
      </c>
      <c r="F275" s="3" t="s">
        <v>90</v>
      </c>
      <c r="G275" s="72" t="s">
        <v>329</v>
      </c>
      <c r="H275" s="40">
        <v>119.76300000000001</v>
      </c>
    </row>
    <row r="276" spans="1:8" ht="31.5">
      <c r="A276" s="56"/>
      <c r="B276" s="7"/>
      <c r="C276" s="74">
        <v>200.66900000000001</v>
      </c>
      <c r="D276" s="27"/>
      <c r="E276" s="60" t="s">
        <v>279</v>
      </c>
      <c r="F276" s="3" t="s">
        <v>90</v>
      </c>
      <c r="G276" s="72" t="s">
        <v>330</v>
      </c>
      <c r="H276" s="40">
        <v>200.66900000000001</v>
      </c>
    </row>
    <row r="277" spans="1:8" ht="31.5">
      <c r="A277" s="56"/>
      <c r="B277" s="7"/>
      <c r="C277" s="74" t="s">
        <v>15</v>
      </c>
      <c r="D277" s="72"/>
      <c r="E277" s="60" t="s">
        <v>280</v>
      </c>
      <c r="F277" s="3" t="s">
        <v>90</v>
      </c>
      <c r="G277" s="72" t="s">
        <v>331</v>
      </c>
      <c r="H277" s="40">
        <v>0.56000000000000005</v>
      </c>
    </row>
    <row r="278" spans="1:8" ht="31.5">
      <c r="A278" s="56"/>
      <c r="B278" s="7"/>
      <c r="C278" s="74" t="s">
        <v>15</v>
      </c>
      <c r="D278" s="72"/>
      <c r="E278" s="60" t="s">
        <v>280</v>
      </c>
      <c r="F278" s="3" t="s">
        <v>90</v>
      </c>
      <c r="G278" s="72" t="s">
        <v>332</v>
      </c>
      <c r="H278" s="40">
        <v>0.42</v>
      </c>
    </row>
    <row r="279" spans="1:8" ht="31.5">
      <c r="A279" s="56"/>
      <c r="B279" s="7"/>
      <c r="C279" s="74" t="s">
        <v>15</v>
      </c>
      <c r="D279" s="72"/>
      <c r="E279" s="60" t="s">
        <v>280</v>
      </c>
      <c r="F279" s="3" t="s">
        <v>90</v>
      </c>
      <c r="G279" s="72" t="s">
        <v>331</v>
      </c>
      <c r="H279" s="40">
        <v>0.42</v>
      </c>
    </row>
    <row r="280" spans="1:8" ht="31.5">
      <c r="A280" s="56"/>
      <c r="B280" s="7"/>
      <c r="C280" s="74" t="s">
        <v>15</v>
      </c>
      <c r="D280" s="72"/>
      <c r="E280" s="60" t="s">
        <v>280</v>
      </c>
      <c r="F280" s="3" t="s">
        <v>90</v>
      </c>
      <c r="G280" s="72" t="s">
        <v>331</v>
      </c>
      <c r="H280" s="40">
        <v>2.1480000000000001</v>
      </c>
    </row>
    <row r="281" spans="1:8" ht="31.5">
      <c r="A281" s="56"/>
      <c r="B281" s="7"/>
      <c r="C281" s="74">
        <v>119.83499999999999</v>
      </c>
      <c r="D281" s="75"/>
      <c r="E281" s="60" t="s">
        <v>281</v>
      </c>
      <c r="F281" s="3" t="s">
        <v>90</v>
      </c>
      <c r="G281" s="72" t="s">
        <v>333</v>
      </c>
      <c r="H281" s="40">
        <v>119.83499999999999</v>
      </c>
    </row>
    <row r="282" spans="1:8" ht="31.5">
      <c r="A282" s="56"/>
      <c r="B282" s="7"/>
      <c r="C282" s="74">
        <v>119.931</v>
      </c>
      <c r="D282" s="75"/>
      <c r="E282" s="60" t="s">
        <v>281</v>
      </c>
      <c r="F282" s="3" t="s">
        <v>90</v>
      </c>
      <c r="G282" s="72" t="s">
        <v>334</v>
      </c>
      <c r="H282" s="40">
        <v>119.931</v>
      </c>
    </row>
    <row r="283" spans="1:8" ht="31.5">
      <c r="A283" s="56"/>
      <c r="B283" s="7"/>
      <c r="C283" s="74">
        <v>239.589</v>
      </c>
      <c r="D283" s="27"/>
      <c r="E283" s="60" t="s">
        <v>44</v>
      </c>
      <c r="F283" s="3" t="s">
        <v>90</v>
      </c>
      <c r="G283" s="72" t="s">
        <v>335</v>
      </c>
      <c r="H283" s="40">
        <v>239.589</v>
      </c>
    </row>
    <row r="284" spans="1:8" ht="31.5">
      <c r="A284" s="56"/>
      <c r="B284" s="7"/>
      <c r="C284" s="74" t="s">
        <v>15</v>
      </c>
      <c r="D284" s="72"/>
      <c r="E284" s="60" t="s">
        <v>44</v>
      </c>
      <c r="F284" s="3" t="s">
        <v>90</v>
      </c>
      <c r="G284" s="72" t="s">
        <v>336</v>
      </c>
      <c r="H284" s="40">
        <v>87.241</v>
      </c>
    </row>
    <row r="285" spans="1:8" ht="30">
      <c r="A285" s="56"/>
      <c r="B285" s="7"/>
      <c r="C285" s="30">
        <v>95.03</v>
      </c>
      <c r="D285" s="62"/>
      <c r="E285" s="69" t="s">
        <v>602</v>
      </c>
      <c r="F285" s="3" t="s">
        <v>90</v>
      </c>
      <c r="G285" s="71" t="s">
        <v>606</v>
      </c>
      <c r="H285" s="45">
        <v>95.03</v>
      </c>
    </row>
    <row r="286" spans="1:8" ht="30">
      <c r="A286" s="56"/>
      <c r="B286" s="7"/>
      <c r="C286" s="30">
        <v>76.400000000000006</v>
      </c>
      <c r="D286" s="62"/>
      <c r="E286" s="69" t="s">
        <v>16</v>
      </c>
      <c r="F286" s="3" t="s">
        <v>90</v>
      </c>
      <c r="G286" s="71" t="s">
        <v>607</v>
      </c>
      <c r="H286" s="45">
        <v>76.400000000000006</v>
      </c>
    </row>
    <row r="287" spans="1:8" ht="30">
      <c r="A287" s="56"/>
      <c r="B287" s="7"/>
      <c r="C287" s="30">
        <v>119.88</v>
      </c>
      <c r="D287" s="62"/>
      <c r="E287" s="69" t="s">
        <v>603</v>
      </c>
      <c r="F287" s="3" t="s">
        <v>90</v>
      </c>
      <c r="G287" s="71" t="s">
        <v>608</v>
      </c>
      <c r="H287" s="45">
        <v>119.88</v>
      </c>
    </row>
    <row r="288" spans="1:8" ht="32.25" customHeight="1">
      <c r="A288" s="56"/>
      <c r="B288" s="7"/>
      <c r="C288" s="30">
        <v>224.4</v>
      </c>
      <c r="D288" s="62"/>
      <c r="E288" s="69" t="s">
        <v>44</v>
      </c>
      <c r="F288" s="3" t="s">
        <v>90</v>
      </c>
      <c r="G288" s="71" t="s">
        <v>675</v>
      </c>
      <c r="H288" s="45">
        <v>224.4</v>
      </c>
    </row>
    <row r="289" spans="1:10" ht="32.25" customHeight="1">
      <c r="A289" s="56"/>
      <c r="B289" s="7"/>
      <c r="C289" s="30">
        <v>673.8</v>
      </c>
      <c r="D289" s="62"/>
      <c r="E289" s="69" t="s">
        <v>677</v>
      </c>
      <c r="F289" s="3" t="s">
        <v>90</v>
      </c>
      <c r="G289" s="71" t="s">
        <v>676</v>
      </c>
      <c r="H289" s="45">
        <v>673.8</v>
      </c>
    </row>
    <row r="290" spans="1:10" ht="32.25" customHeight="1">
      <c r="A290" s="56"/>
      <c r="B290" s="7"/>
      <c r="C290" s="30">
        <v>224.7</v>
      </c>
      <c r="D290" s="62"/>
      <c r="E290" s="69" t="s">
        <v>270</v>
      </c>
      <c r="F290" s="3" t="s">
        <v>90</v>
      </c>
      <c r="G290" s="71" t="s">
        <v>678</v>
      </c>
      <c r="H290" s="45">
        <v>224.7</v>
      </c>
    </row>
    <row r="291" spans="1:10" ht="32.25" customHeight="1">
      <c r="A291" s="56"/>
      <c r="B291" s="7"/>
      <c r="C291" s="30"/>
      <c r="D291" s="62">
        <v>114.5</v>
      </c>
      <c r="E291" s="60" t="s">
        <v>267</v>
      </c>
      <c r="F291" s="3" t="s">
        <v>90</v>
      </c>
      <c r="G291" s="100" t="s">
        <v>681</v>
      </c>
      <c r="H291" s="128">
        <v>114.5</v>
      </c>
    </row>
    <row r="292" spans="1:10" ht="30.75" customHeight="1">
      <c r="A292" s="56"/>
      <c r="B292" s="7"/>
      <c r="C292" s="74">
        <v>1842.7</v>
      </c>
      <c r="D292" s="78" t="s">
        <v>622</v>
      </c>
      <c r="E292" s="78"/>
      <c r="F292" s="78"/>
      <c r="G292" s="78"/>
      <c r="H292" s="41"/>
      <c r="J292" s="22"/>
    </row>
    <row r="293" spans="1:10" ht="32.25" customHeight="1">
      <c r="A293" s="56"/>
      <c r="B293" s="7"/>
      <c r="C293" s="10">
        <f>C226-C228-C229-C230-C231-C232-C233-C234-C235-C238-C240-C241-C242-C244-C245-C246-C248-C249-C252-C255-C257-C259-C260-C261-C262-C265-C269-C270-C271-C273-C274-C275-C276-C281-C282-C283-C285-C286-C287-C288-C289-C290-C292</f>
        <v>38.949000000000069</v>
      </c>
      <c r="D293" s="12">
        <f>D226-D301-D300-D299-D298-D297-D296-D295-D294-D291-D267-D264-D256-D251-D247-D243-D230</f>
        <v>7.3000000000348564E-2</v>
      </c>
      <c r="E293" s="79" t="s">
        <v>415</v>
      </c>
      <c r="F293" s="79"/>
      <c r="G293" s="79"/>
      <c r="H293" s="33"/>
    </row>
    <row r="294" spans="1:10" ht="32.25" customHeight="1">
      <c r="A294" s="56"/>
      <c r="B294" s="7"/>
      <c r="C294" s="10"/>
      <c r="D294" s="73">
        <v>185.2</v>
      </c>
      <c r="E294" s="60" t="s">
        <v>279</v>
      </c>
      <c r="F294" s="3" t="s">
        <v>90</v>
      </c>
      <c r="G294" s="100" t="s">
        <v>680</v>
      </c>
      <c r="H294" s="128">
        <v>185.2</v>
      </c>
    </row>
    <row r="295" spans="1:10" ht="30">
      <c r="A295" s="57"/>
      <c r="B295" s="8"/>
      <c r="C295" s="10"/>
      <c r="D295" s="10">
        <v>2.8</v>
      </c>
      <c r="E295" s="65" t="s">
        <v>16</v>
      </c>
      <c r="F295" s="3" t="s">
        <v>90</v>
      </c>
      <c r="G295" s="19" t="s">
        <v>15</v>
      </c>
      <c r="H295" s="15">
        <v>2.8</v>
      </c>
    </row>
    <row r="296" spans="1:10" ht="31.5">
      <c r="A296" s="57"/>
      <c r="B296" s="8"/>
      <c r="C296" s="10"/>
      <c r="D296" s="10">
        <v>60.36</v>
      </c>
      <c r="E296" s="4" t="s">
        <v>10</v>
      </c>
      <c r="F296" s="3" t="s">
        <v>90</v>
      </c>
      <c r="G296" s="19" t="s">
        <v>212</v>
      </c>
      <c r="H296" s="15">
        <v>60.36</v>
      </c>
    </row>
    <row r="297" spans="1:10" ht="31.5">
      <c r="A297" s="57"/>
      <c r="B297" s="8"/>
      <c r="C297" s="10"/>
      <c r="D297" s="10">
        <v>87.241</v>
      </c>
      <c r="E297" s="4" t="s">
        <v>44</v>
      </c>
      <c r="F297" s="3" t="s">
        <v>90</v>
      </c>
      <c r="G297" s="19" t="s">
        <v>213</v>
      </c>
      <c r="H297" s="15">
        <v>87.241</v>
      </c>
    </row>
    <row r="298" spans="1:10" ht="31.5">
      <c r="A298" s="57"/>
      <c r="B298" s="8"/>
      <c r="C298" s="10"/>
      <c r="D298" s="10">
        <v>215.6</v>
      </c>
      <c r="E298" s="4" t="s">
        <v>11</v>
      </c>
      <c r="F298" s="3" t="s">
        <v>90</v>
      </c>
      <c r="G298" s="19" t="s">
        <v>214</v>
      </c>
      <c r="H298" s="15">
        <v>504.76600000000002</v>
      </c>
    </row>
    <row r="299" spans="1:10" ht="31.5">
      <c r="A299" s="57"/>
      <c r="B299" s="8"/>
      <c r="C299" s="10"/>
      <c r="D299" s="10">
        <v>132.19999999999999</v>
      </c>
      <c r="E299" s="4" t="s">
        <v>8</v>
      </c>
      <c r="F299" s="3" t="s">
        <v>90</v>
      </c>
      <c r="G299" s="19" t="s">
        <v>215</v>
      </c>
      <c r="H299" s="15">
        <v>178.583</v>
      </c>
    </row>
    <row r="300" spans="1:10" ht="31.5">
      <c r="A300" s="57"/>
      <c r="B300" s="8"/>
      <c r="C300" s="10"/>
      <c r="D300" s="10">
        <v>187.84100000000001</v>
      </c>
      <c r="E300" s="4" t="s">
        <v>12</v>
      </c>
      <c r="F300" s="3" t="s">
        <v>90</v>
      </c>
      <c r="G300" s="19" t="s">
        <v>216</v>
      </c>
      <c r="H300" s="15">
        <v>187.84100000000001</v>
      </c>
    </row>
    <row r="301" spans="1:10" ht="31.5">
      <c r="A301" s="57"/>
      <c r="B301" s="8"/>
      <c r="C301" s="10"/>
      <c r="D301" s="10">
        <v>94.784999999999997</v>
      </c>
      <c r="E301" s="4" t="s">
        <v>60</v>
      </c>
      <c r="F301" s="3" t="s">
        <v>90</v>
      </c>
      <c r="G301" s="19" t="s">
        <v>219</v>
      </c>
      <c r="H301" s="15">
        <v>94.784999999999997</v>
      </c>
    </row>
    <row r="302" spans="1:10" ht="31.5">
      <c r="A302" s="56" t="s">
        <v>132</v>
      </c>
      <c r="B302" s="7">
        <v>32.200000000000003</v>
      </c>
      <c r="C302" s="11">
        <v>32.1</v>
      </c>
      <c r="D302" s="11">
        <v>0</v>
      </c>
      <c r="E302" s="110"/>
      <c r="F302" s="5" t="s">
        <v>91</v>
      </c>
      <c r="G302" s="111"/>
      <c r="H302" s="14"/>
    </row>
    <row r="303" spans="1:10" ht="31.5" customHeight="1">
      <c r="A303" s="56"/>
      <c r="B303" s="7"/>
      <c r="C303" s="10">
        <v>32.1</v>
      </c>
      <c r="D303" s="10"/>
      <c r="E303" s="116" t="s">
        <v>622</v>
      </c>
      <c r="F303" s="116"/>
      <c r="G303" s="116"/>
      <c r="H303" s="33"/>
    </row>
    <row r="304" spans="1:10" ht="48" customHeight="1">
      <c r="A304" s="56" t="s">
        <v>133</v>
      </c>
      <c r="B304" s="7">
        <v>135</v>
      </c>
      <c r="C304" s="11">
        <v>119.9</v>
      </c>
      <c r="D304" s="11">
        <v>0</v>
      </c>
      <c r="E304" s="110"/>
      <c r="F304" s="5" t="s">
        <v>92</v>
      </c>
      <c r="G304" s="111"/>
      <c r="H304" s="14"/>
    </row>
    <row r="305" spans="1:8" ht="48" customHeight="1">
      <c r="A305" s="56"/>
      <c r="B305" s="7"/>
      <c r="C305" s="10">
        <v>119.9</v>
      </c>
      <c r="D305" s="10"/>
      <c r="E305" s="66" t="s">
        <v>386</v>
      </c>
      <c r="F305" s="5" t="s">
        <v>92</v>
      </c>
      <c r="G305" s="34" t="s">
        <v>387</v>
      </c>
      <c r="H305" s="33">
        <v>119.9</v>
      </c>
    </row>
    <row r="306" spans="1:8" ht="31.5">
      <c r="A306" s="56" t="s">
        <v>134</v>
      </c>
      <c r="B306" s="7">
        <v>4197.1000000000004</v>
      </c>
      <c r="C306" s="11">
        <v>1567.1</v>
      </c>
      <c r="D306" s="11">
        <v>345.1</v>
      </c>
      <c r="E306" s="110"/>
      <c r="F306" s="5" t="s">
        <v>93</v>
      </c>
      <c r="G306" s="111"/>
      <c r="H306" s="14"/>
    </row>
    <row r="307" spans="1:8" ht="31.5">
      <c r="A307" s="56"/>
      <c r="B307" s="7"/>
      <c r="C307" s="74">
        <v>51.777999999999999</v>
      </c>
      <c r="D307" s="75"/>
      <c r="E307" s="60" t="s">
        <v>337</v>
      </c>
      <c r="F307" s="5" t="s">
        <v>93</v>
      </c>
      <c r="G307" s="72" t="s">
        <v>356</v>
      </c>
      <c r="H307" s="40">
        <v>51.777999999999999</v>
      </c>
    </row>
    <row r="308" spans="1:8" ht="31.5">
      <c r="A308" s="56"/>
      <c r="B308" s="7"/>
      <c r="C308" s="74">
        <v>40.65</v>
      </c>
      <c r="D308" s="75"/>
      <c r="E308" s="60" t="s">
        <v>338</v>
      </c>
      <c r="F308" s="5" t="s">
        <v>93</v>
      </c>
      <c r="G308" s="72" t="s">
        <v>357</v>
      </c>
      <c r="H308" s="40">
        <v>40.65</v>
      </c>
    </row>
    <row r="309" spans="1:8" ht="31.5">
      <c r="A309" s="56"/>
      <c r="B309" s="7"/>
      <c r="C309" s="74">
        <v>37.200000000000003</v>
      </c>
      <c r="D309" s="75"/>
      <c r="E309" s="60" t="s">
        <v>339</v>
      </c>
      <c r="F309" s="5" t="s">
        <v>93</v>
      </c>
      <c r="G309" s="72" t="s">
        <v>358</v>
      </c>
      <c r="H309" s="40">
        <v>37.200000000000003</v>
      </c>
    </row>
    <row r="310" spans="1:8" ht="31.5">
      <c r="A310" s="56"/>
      <c r="B310" s="7"/>
      <c r="C310" s="74">
        <v>27.89</v>
      </c>
      <c r="D310" s="75"/>
      <c r="E310" s="60" t="s">
        <v>340</v>
      </c>
      <c r="F310" s="5" t="s">
        <v>93</v>
      </c>
      <c r="G310" s="72" t="s">
        <v>359</v>
      </c>
      <c r="H310" s="40">
        <v>27.89</v>
      </c>
    </row>
    <row r="311" spans="1:8" ht="31.5">
      <c r="A311" s="56"/>
      <c r="B311" s="7"/>
      <c r="C311" s="74">
        <v>35.139000000000003</v>
      </c>
      <c r="D311" s="75"/>
      <c r="E311" s="60" t="s">
        <v>341</v>
      </c>
      <c r="F311" s="5" t="s">
        <v>93</v>
      </c>
      <c r="G311" s="72" t="s">
        <v>360</v>
      </c>
      <c r="H311" s="40">
        <v>35.139000000000003</v>
      </c>
    </row>
    <row r="312" spans="1:8" ht="31.5">
      <c r="A312" s="56"/>
      <c r="B312" s="7"/>
      <c r="C312" s="74"/>
      <c r="D312" s="72">
        <v>74.400000000000006</v>
      </c>
      <c r="E312" s="60" t="s">
        <v>342</v>
      </c>
      <c r="F312" s="5" t="s">
        <v>93</v>
      </c>
      <c r="G312" s="72" t="s">
        <v>361</v>
      </c>
      <c r="H312" s="40">
        <v>74.400000000000006</v>
      </c>
    </row>
    <row r="313" spans="1:8" ht="31.5">
      <c r="A313" s="56"/>
      <c r="B313" s="7"/>
      <c r="C313" s="74">
        <v>66.775999999999996</v>
      </c>
      <c r="D313" s="23">
        <v>3.9</v>
      </c>
      <c r="E313" s="60" t="s">
        <v>343</v>
      </c>
      <c r="F313" s="5" t="s">
        <v>93</v>
      </c>
      <c r="G313" s="72" t="s">
        <v>362</v>
      </c>
      <c r="H313" s="40">
        <v>70.712000000000003</v>
      </c>
    </row>
    <row r="314" spans="1:8" ht="31.5">
      <c r="A314" s="56"/>
      <c r="B314" s="7"/>
      <c r="C314" s="74">
        <v>95.977999999999994</v>
      </c>
      <c r="D314" s="27"/>
      <c r="E314" s="60" t="s">
        <v>344</v>
      </c>
      <c r="F314" s="5" t="s">
        <v>93</v>
      </c>
      <c r="G314" s="72" t="s">
        <v>363</v>
      </c>
      <c r="H314" s="40">
        <v>95.978999999999999</v>
      </c>
    </row>
    <row r="315" spans="1:8" ht="31.5">
      <c r="A315" s="56"/>
      <c r="B315" s="7"/>
      <c r="C315" s="74">
        <v>43.414999999999999</v>
      </c>
      <c r="D315" s="75"/>
      <c r="E315" s="60" t="s">
        <v>345</v>
      </c>
      <c r="F315" s="5" t="s">
        <v>93</v>
      </c>
      <c r="G315" s="72" t="s">
        <v>364</v>
      </c>
      <c r="H315" s="40">
        <v>43.414999999999999</v>
      </c>
    </row>
    <row r="316" spans="1:8" ht="31.5">
      <c r="A316" s="56"/>
      <c r="B316" s="7"/>
      <c r="C316" s="74">
        <v>7.444</v>
      </c>
      <c r="D316" s="75"/>
      <c r="E316" s="60" t="s">
        <v>346</v>
      </c>
      <c r="F316" s="5" t="s">
        <v>93</v>
      </c>
      <c r="G316" s="72" t="s">
        <v>365</v>
      </c>
      <c r="H316" s="40">
        <v>7.444</v>
      </c>
    </row>
    <row r="317" spans="1:8" ht="31.5">
      <c r="A317" s="56"/>
      <c r="B317" s="7"/>
      <c r="C317" s="74"/>
      <c r="D317" s="72"/>
      <c r="E317" s="60" t="s">
        <v>347</v>
      </c>
      <c r="F317" s="5" t="s">
        <v>93</v>
      </c>
      <c r="G317" s="72" t="s">
        <v>366</v>
      </c>
      <c r="H317" s="40">
        <v>95.394999999999996</v>
      </c>
    </row>
    <row r="318" spans="1:8" ht="31.5">
      <c r="A318" s="56"/>
      <c r="B318" s="7"/>
      <c r="C318" s="74">
        <v>22.364999999999998</v>
      </c>
      <c r="D318" s="75"/>
      <c r="E318" s="60" t="s">
        <v>347</v>
      </c>
      <c r="F318" s="5" t="s">
        <v>93</v>
      </c>
      <c r="G318" s="72" t="s">
        <v>367</v>
      </c>
      <c r="H318" s="40">
        <v>22.364999999999998</v>
      </c>
    </row>
    <row r="319" spans="1:8" ht="31.5">
      <c r="A319" s="56"/>
      <c r="B319" s="7"/>
      <c r="C319" s="74">
        <v>6.8810000000000002</v>
      </c>
      <c r="D319" s="75"/>
      <c r="E319" s="60" t="s">
        <v>275</v>
      </c>
      <c r="F319" s="5" t="s">
        <v>93</v>
      </c>
      <c r="G319" s="72" t="s">
        <v>368</v>
      </c>
      <c r="H319" s="40">
        <v>6.8810000000000002</v>
      </c>
    </row>
    <row r="320" spans="1:8" ht="31.5">
      <c r="A320" s="56"/>
      <c r="B320" s="7"/>
      <c r="C320" s="74"/>
      <c r="D320" s="72"/>
      <c r="E320" s="60" t="s">
        <v>246</v>
      </c>
      <c r="F320" s="5" t="s">
        <v>93</v>
      </c>
      <c r="G320" s="72" t="s">
        <v>369</v>
      </c>
      <c r="H320" s="40">
        <v>4.5979999999999999</v>
      </c>
    </row>
    <row r="321" spans="1:8" ht="31.5">
      <c r="A321" s="56"/>
      <c r="B321" s="7"/>
      <c r="C321" s="74">
        <v>11.95</v>
      </c>
      <c r="D321" s="75"/>
      <c r="E321" s="60" t="s">
        <v>348</v>
      </c>
      <c r="F321" s="5" t="s">
        <v>93</v>
      </c>
      <c r="G321" s="72" t="s">
        <v>249</v>
      </c>
      <c r="H321" s="40">
        <v>11.95</v>
      </c>
    </row>
    <row r="322" spans="1:8" ht="31.5">
      <c r="A322" s="56"/>
      <c r="B322" s="7"/>
      <c r="C322" s="74">
        <v>38.265999999999998</v>
      </c>
      <c r="D322" s="23"/>
      <c r="E322" s="60" t="s">
        <v>349</v>
      </c>
      <c r="F322" s="5" t="s">
        <v>93</v>
      </c>
      <c r="G322" s="72" t="s">
        <v>370</v>
      </c>
      <c r="H322" s="40">
        <v>104.542</v>
      </c>
    </row>
    <row r="323" spans="1:8" ht="31.5">
      <c r="A323" s="56"/>
      <c r="B323" s="7"/>
      <c r="C323" s="74">
        <v>47.606999999999999</v>
      </c>
      <c r="D323" s="75"/>
      <c r="E323" s="60" t="s">
        <v>350</v>
      </c>
      <c r="F323" s="5" t="s">
        <v>93</v>
      </c>
      <c r="G323" s="72" t="s">
        <v>371</v>
      </c>
      <c r="H323" s="40">
        <v>47.606999999999999</v>
      </c>
    </row>
    <row r="324" spans="1:8" ht="31.5">
      <c r="A324" s="56"/>
      <c r="B324" s="7"/>
      <c r="C324" s="74">
        <v>24.992000000000001</v>
      </c>
      <c r="D324" s="75"/>
      <c r="E324" s="60" t="s">
        <v>350</v>
      </c>
      <c r="F324" s="5" t="s">
        <v>93</v>
      </c>
      <c r="G324" s="72" t="s">
        <v>372</v>
      </c>
      <c r="H324" s="40">
        <v>24.992000000000001</v>
      </c>
    </row>
    <row r="325" spans="1:8" ht="31.5">
      <c r="A325" s="56"/>
      <c r="B325" s="7"/>
      <c r="C325" s="74">
        <v>67.230999999999995</v>
      </c>
      <c r="D325" s="75"/>
      <c r="E325" s="60" t="s">
        <v>351</v>
      </c>
      <c r="F325" s="5" t="s">
        <v>93</v>
      </c>
      <c r="G325" s="72" t="s">
        <v>373</v>
      </c>
      <c r="H325" s="40">
        <v>67.230999999999995</v>
      </c>
    </row>
    <row r="326" spans="1:8" ht="31.5">
      <c r="A326" s="56"/>
      <c r="B326" s="7"/>
      <c r="C326" s="74">
        <v>61.244</v>
      </c>
      <c r="D326" s="75"/>
      <c r="E326" s="60" t="s">
        <v>352</v>
      </c>
      <c r="F326" s="5" t="s">
        <v>93</v>
      </c>
      <c r="G326" s="72" t="s">
        <v>374</v>
      </c>
      <c r="H326" s="40">
        <v>61.244</v>
      </c>
    </row>
    <row r="327" spans="1:8" ht="31.5">
      <c r="A327" s="56"/>
      <c r="B327" s="7"/>
      <c r="C327" s="74">
        <v>8</v>
      </c>
      <c r="D327" s="75"/>
      <c r="E327" s="60" t="s">
        <v>353</v>
      </c>
      <c r="F327" s="5" t="s">
        <v>93</v>
      </c>
      <c r="G327" s="72" t="s">
        <v>375</v>
      </c>
      <c r="H327" s="40">
        <v>8</v>
      </c>
    </row>
    <row r="328" spans="1:8" ht="31.5">
      <c r="A328" s="56"/>
      <c r="B328" s="7"/>
      <c r="C328" s="74">
        <v>5.88</v>
      </c>
      <c r="D328" s="75"/>
      <c r="E328" s="60" t="s">
        <v>354</v>
      </c>
      <c r="F328" s="5" t="s">
        <v>93</v>
      </c>
      <c r="G328" s="72" t="s">
        <v>376</v>
      </c>
      <c r="H328" s="40">
        <v>5.88</v>
      </c>
    </row>
    <row r="329" spans="1:8" ht="31.5">
      <c r="A329" s="56"/>
      <c r="B329" s="7"/>
      <c r="C329" s="74">
        <v>29</v>
      </c>
      <c r="D329" s="75"/>
      <c r="E329" s="60" t="s">
        <v>355</v>
      </c>
      <c r="F329" s="5" t="s">
        <v>93</v>
      </c>
      <c r="G329" s="72" t="s">
        <v>377</v>
      </c>
      <c r="H329" s="40">
        <v>29</v>
      </c>
    </row>
    <row r="330" spans="1:8" ht="30">
      <c r="A330" s="56"/>
      <c r="B330" s="7"/>
      <c r="C330" s="74">
        <v>70.599999999999994</v>
      </c>
      <c r="D330" s="75"/>
      <c r="E330" s="60" t="s">
        <v>610</v>
      </c>
      <c r="F330" s="5" t="s">
        <v>93</v>
      </c>
      <c r="G330" s="72" t="s">
        <v>609</v>
      </c>
      <c r="H330" s="40">
        <v>70.599999999999994</v>
      </c>
    </row>
    <row r="331" spans="1:8" ht="30">
      <c r="A331" s="56"/>
      <c r="B331" s="7"/>
      <c r="C331" s="74">
        <v>30</v>
      </c>
      <c r="D331" s="75"/>
      <c r="E331" s="60" t="s">
        <v>612</v>
      </c>
      <c r="F331" s="5" t="s">
        <v>93</v>
      </c>
      <c r="G331" s="72" t="s">
        <v>611</v>
      </c>
      <c r="H331" s="40">
        <v>30</v>
      </c>
    </row>
    <row r="332" spans="1:8" ht="30">
      <c r="A332" s="56"/>
      <c r="B332" s="7"/>
      <c r="C332" s="74">
        <v>11.5</v>
      </c>
      <c r="D332" s="75"/>
      <c r="E332" s="60" t="s">
        <v>17</v>
      </c>
      <c r="F332" s="5" t="s">
        <v>93</v>
      </c>
      <c r="G332" s="72" t="s">
        <v>613</v>
      </c>
      <c r="H332" s="40">
        <v>11.5</v>
      </c>
    </row>
    <row r="333" spans="1:8" ht="30">
      <c r="A333" s="56"/>
      <c r="B333" s="7"/>
      <c r="C333" s="74">
        <v>36.299999999999997</v>
      </c>
      <c r="D333" s="75"/>
      <c r="E333" s="60" t="s">
        <v>601</v>
      </c>
      <c r="F333" s="5" t="s">
        <v>93</v>
      </c>
      <c r="G333" s="72" t="s">
        <v>614</v>
      </c>
      <c r="H333" s="40">
        <v>36.299999999999997</v>
      </c>
    </row>
    <row r="334" spans="1:8" ht="30">
      <c r="A334" s="56"/>
      <c r="B334" s="7"/>
      <c r="C334" s="74">
        <v>7</v>
      </c>
      <c r="D334" s="75"/>
      <c r="E334" s="60" t="s">
        <v>60</v>
      </c>
      <c r="F334" s="5" t="s">
        <v>93</v>
      </c>
      <c r="G334" s="72" t="s">
        <v>604</v>
      </c>
      <c r="H334" s="40">
        <v>7</v>
      </c>
    </row>
    <row r="335" spans="1:8" ht="28.5" customHeight="1">
      <c r="A335" s="56"/>
      <c r="B335" s="7"/>
      <c r="C335" s="74"/>
      <c r="D335" s="23">
        <v>20</v>
      </c>
      <c r="E335" s="117" t="s">
        <v>157</v>
      </c>
      <c r="F335" s="5" t="s">
        <v>93</v>
      </c>
      <c r="G335" s="100" t="s">
        <v>683</v>
      </c>
      <c r="H335" s="15">
        <v>20</v>
      </c>
    </row>
    <row r="336" spans="1:8" ht="27.75" customHeight="1">
      <c r="A336" s="56"/>
      <c r="B336" s="7"/>
      <c r="C336" s="74">
        <v>349.7</v>
      </c>
      <c r="D336" s="78" t="s">
        <v>622</v>
      </c>
      <c r="E336" s="78"/>
      <c r="F336" s="78"/>
      <c r="G336" s="78"/>
      <c r="H336" s="41"/>
    </row>
    <row r="337" spans="1:10" s="32" customFormat="1" ht="24" customHeight="1">
      <c r="A337" s="58"/>
      <c r="B337" s="11"/>
      <c r="C337" s="10">
        <f>C306-C307-C308-C309-C310-C311-C313-C314-C315-C316-C318-C319-C321-C322-C323-C324-C325-C326-C327-C328-C329-C330-C331-C332-C333-C334-C336</f>
        <v>332.31399999999957</v>
      </c>
      <c r="D337" s="29">
        <f>D306-D312-D313-D335-D338-D339-D340-D341</f>
        <v>31.065000000000069</v>
      </c>
      <c r="E337" s="80" t="s">
        <v>415</v>
      </c>
      <c r="F337" s="80"/>
      <c r="G337" s="80"/>
      <c r="H337" s="33"/>
      <c r="I337"/>
      <c r="J337"/>
    </row>
    <row r="338" spans="1:10" ht="30">
      <c r="A338" s="57"/>
      <c r="B338" s="8"/>
      <c r="C338" s="10"/>
      <c r="D338" s="10">
        <v>6.9980000000000002</v>
      </c>
      <c r="E338" s="4" t="s">
        <v>17</v>
      </c>
      <c r="F338" s="5" t="s">
        <v>93</v>
      </c>
      <c r="G338" s="19" t="s">
        <v>15</v>
      </c>
      <c r="H338" s="15">
        <v>6.9980000000000002</v>
      </c>
    </row>
    <row r="339" spans="1:10" ht="31.5">
      <c r="A339" s="57"/>
      <c r="B339" s="8"/>
      <c r="C339" s="10"/>
      <c r="D339" s="10">
        <v>38.942</v>
      </c>
      <c r="E339" s="4" t="s">
        <v>13</v>
      </c>
      <c r="F339" s="5" t="s">
        <v>93</v>
      </c>
      <c r="G339" s="19" t="s">
        <v>220</v>
      </c>
      <c r="H339" s="15">
        <v>38.942</v>
      </c>
    </row>
    <row r="340" spans="1:10" ht="31.5">
      <c r="A340" s="57"/>
      <c r="B340" s="8"/>
      <c r="C340" s="10"/>
      <c r="D340" s="10">
        <v>95.394999999999996</v>
      </c>
      <c r="E340" s="4" t="s">
        <v>13</v>
      </c>
      <c r="F340" s="5" t="s">
        <v>93</v>
      </c>
      <c r="G340" s="19" t="s">
        <v>221</v>
      </c>
      <c r="H340" s="15">
        <v>95.394999999999996</v>
      </c>
    </row>
    <row r="341" spans="1:10" ht="31.5">
      <c r="A341" s="57"/>
      <c r="B341" s="8"/>
      <c r="C341" s="10"/>
      <c r="D341" s="10">
        <v>74.400000000000006</v>
      </c>
      <c r="E341" s="4" t="s">
        <v>9</v>
      </c>
      <c r="F341" s="5" t="s">
        <v>93</v>
      </c>
      <c r="G341" s="19" t="s">
        <v>200</v>
      </c>
      <c r="H341" s="15">
        <v>74.400000000000006</v>
      </c>
    </row>
    <row r="342" spans="1:10" ht="84.75" customHeight="1">
      <c r="A342" s="56" t="s">
        <v>135</v>
      </c>
      <c r="B342" s="7">
        <v>2029</v>
      </c>
      <c r="C342" s="11">
        <v>1706.8</v>
      </c>
      <c r="D342" s="11">
        <v>228.8</v>
      </c>
      <c r="E342" s="118"/>
      <c r="F342" s="5" t="s">
        <v>94</v>
      </c>
      <c r="G342" s="119"/>
      <c r="H342" s="129"/>
    </row>
    <row r="343" spans="1:10" ht="46.5" customHeight="1">
      <c r="A343" s="56"/>
      <c r="B343" s="7"/>
      <c r="C343" s="10">
        <v>179.8</v>
      </c>
      <c r="D343" s="10"/>
      <c r="E343" s="4" t="s">
        <v>232</v>
      </c>
      <c r="F343" s="5" t="s">
        <v>94</v>
      </c>
      <c r="G343" s="19" t="s">
        <v>234</v>
      </c>
      <c r="H343" s="15">
        <v>179.8</v>
      </c>
    </row>
    <row r="344" spans="1:10" ht="46.5" customHeight="1">
      <c r="A344" s="56"/>
      <c r="B344" s="7"/>
      <c r="C344" s="10">
        <v>75.150000000000006</v>
      </c>
      <c r="D344" s="10"/>
      <c r="E344" s="4" t="s">
        <v>232</v>
      </c>
      <c r="F344" s="5" t="s">
        <v>94</v>
      </c>
      <c r="G344" s="19" t="s">
        <v>233</v>
      </c>
      <c r="H344" s="15">
        <v>75.150000000000006</v>
      </c>
    </row>
    <row r="345" spans="1:10" ht="46.5" customHeight="1">
      <c r="A345" s="56"/>
      <c r="B345" s="7"/>
      <c r="C345" s="10">
        <v>341.875</v>
      </c>
      <c r="D345" s="10">
        <v>4.3</v>
      </c>
      <c r="E345" s="4" t="s">
        <v>232</v>
      </c>
      <c r="F345" s="5" t="s">
        <v>94</v>
      </c>
      <c r="G345" s="19" t="s">
        <v>235</v>
      </c>
      <c r="H345" s="15">
        <v>341.875</v>
      </c>
    </row>
    <row r="346" spans="1:10" ht="46.5" customHeight="1">
      <c r="A346" s="56"/>
      <c r="B346" s="7"/>
      <c r="C346" s="10">
        <v>53.04</v>
      </c>
      <c r="D346" s="10"/>
      <c r="E346" s="4" t="s">
        <v>236</v>
      </c>
      <c r="F346" s="5" t="s">
        <v>94</v>
      </c>
      <c r="G346" s="19" t="s">
        <v>237</v>
      </c>
      <c r="H346" s="15">
        <v>53.04</v>
      </c>
    </row>
    <row r="347" spans="1:10" ht="46.5" customHeight="1">
      <c r="A347" s="56"/>
      <c r="B347" s="7"/>
      <c r="C347" s="10">
        <v>87.296000000000006</v>
      </c>
      <c r="D347" s="10"/>
      <c r="E347" s="4" t="s">
        <v>238</v>
      </c>
      <c r="F347" s="5" t="s">
        <v>94</v>
      </c>
      <c r="G347" s="19" t="s">
        <v>239</v>
      </c>
      <c r="H347" s="15">
        <v>87.296000000000006</v>
      </c>
    </row>
    <row r="348" spans="1:10" ht="46.5" customHeight="1">
      <c r="A348" s="56"/>
      <c r="B348" s="7"/>
      <c r="C348" s="10"/>
      <c r="D348" s="10"/>
      <c r="E348" s="4" t="s">
        <v>240</v>
      </c>
      <c r="F348" s="5" t="s">
        <v>94</v>
      </c>
      <c r="G348" s="19" t="s">
        <v>241</v>
      </c>
      <c r="H348" s="15">
        <v>20.6</v>
      </c>
    </row>
    <row r="349" spans="1:10" ht="46.5" customHeight="1">
      <c r="A349" s="56"/>
      <c r="B349" s="7"/>
      <c r="C349" s="10">
        <v>13.3</v>
      </c>
      <c r="D349" s="10"/>
      <c r="E349" s="4" t="s">
        <v>242</v>
      </c>
      <c r="F349" s="5" t="s">
        <v>94</v>
      </c>
      <c r="G349" s="19" t="s">
        <v>243</v>
      </c>
      <c r="H349" s="15">
        <v>13.3</v>
      </c>
    </row>
    <row r="350" spans="1:10" ht="46.5" customHeight="1">
      <c r="A350" s="56"/>
      <c r="B350" s="7"/>
      <c r="C350" s="10">
        <v>29.398</v>
      </c>
      <c r="D350" s="10"/>
      <c r="E350" s="4" t="s">
        <v>244</v>
      </c>
      <c r="F350" s="5" t="s">
        <v>94</v>
      </c>
      <c r="G350" s="19" t="s">
        <v>245</v>
      </c>
      <c r="H350" s="15">
        <v>29.398</v>
      </c>
    </row>
    <row r="351" spans="1:10" ht="46.5" customHeight="1">
      <c r="A351" s="56"/>
      <c r="B351" s="7"/>
      <c r="C351" s="10">
        <v>4.8470000000000004</v>
      </c>
      <c r="D351" s="10"/>
      <c r="E351" s="4" t="s">
        <v>246</v>
      </c>
      <c r="F351" s="5" t="s">
        <v>94</v>
      </c>
      <c r="G351" s="19" t="s">
        <v>247</v>
      </c>
      <c r="H351" s="15">
        <v>4.8470000000000004</v>
      </c>
    </row>
    <row r="352" spans="1:10" ht="46.5" customHeight="1">
      <c r="A352" s="56"/>
      <c r="B352" s="7"/>
      <c r="C352" s="10">
        <v>8.9879999999999995</v>
      </c>
      <c r="D352" s="10"/>
      <c r="E352" s="4" t="s">
        <v>248</v>
      </c>
      <c r="F352" s="5" t="s">
        <v>94</v>
      </c>
      <c r="G352" s="19" t="s">
        <v>249</v>
      </c>
      <c r="H352" s="15">
        <v>8.9879999999999995</v>
      </c>
    </row>
    <row r="353" spans="1:8" ht="46.5" customHeight="1">
      <c r="A353" s="56"/>
      <c r="B353" s="7"/>
      <c r="C353" s="30">
        <v>247.48699999999999</v>
      </c>
      <c r="D353" s="10">
        <v>71.772999999999996</v>
      </c>
      <c r="E353" s="4" t="s">
        <v>250</v>
      </c>
      <c r="F353" s="5" t="s">
        <v>94</v>
      </c>
      <c r="G353" s="19" t="s">
        <v>251</v>
      </c>
      <c r="H353" s="15">
        <v>319.26</v>
      </c>
    </row>
    <row r="354" spans="1:8" ht="46.5" customHeight="1">
      <c r="A354" s="56"/>
      <c r="B354" s="7"/>
      <c r="C354" s="10">
        <v>96</v>
      </c>
      <c r="D354" s="10"/>
      <c r="E354" s="4" t="s">
        <v>252</v>
      </c>
      <c r="F354" s="5" t="s">
        <v>94</v>
      </c>
      <c r="G354" s="19" t="s">
        <v>253</v>
      </c>
      <c r="H354" s="15">
        <v>96</v>
      </c>
    </row>
    <row r="355" spans="1:8" ht="46.5" customHeight="1">
      <c r="A355" s="56"/>
      <c r="B355" s="7"/>
      <c r="C355" s="10">
        <v>72.034999999999997</v>
      </c>
      <c r="D355" s="10"/>
      <c r="E355" s="4" t="s">
        <v>254</v>
      </c>
      <c r="F355" s="5" t="s">
        <v>94</v>
      </c>
      <c r="G355" s="19" t="s">
        <v>255</v>
      </c>
      <c r="H355" s="15">
        <v>72.034999999999997</v>
      </c>
    </row>
    <row r="356" spans="1:8" ht="46.5" customHeight="1">
      <c r="A356" s="56"/>
      <c r="B356" s="7"/>
      <c r="C356" s="30">
        <v>4.8470000000000004</v>
      </c>
      <c r="D356" s="31"/>
      <c r="E356" s="69" t="s">
        <v>60</v>
      </c>
      <c r="F356" s="5" t="s">
        <v>94</v>
      </c>
      <c r="G356" s="71" t="s">
        <v>604</v>
      </c>
      <c r="H356" s="45">
        <v>4.8470000000000004</v>
      </c>
    </row>
    <row r="357" spans="1:8" ht="46.5" customHeight="1">
      <c r="A357" s="56"/>
      <c r="B357" s="7"/>
      <c r="C357" s="30">
        <v>69.936000000000007</v>
      </c>
      <c r="D357" s="31"/>
      <c r="E357" s="69" t="s">
        <v>600</v>
      </c>
      <c r="F357" s="5" t="s">
        <v>94</v>
      </c>
      <c r="G357" s="71" t="s">
        <v>605</v>
      </c>
      <c r="H357" s="45">
        <v>69.936000000000007</v>
      </c>
    </row>
    <row r="358" spans="1:8" ht="46.5" customHeight="1">
      <c r="A358" s="56"/>
      <c r="B358" s="7"/>
      <c r="C358" s="30"/>
      <c r="D358" s="30">
        <v>71.099999999999994</v>
      </c>
      <c r="E358" s="100" t="s">
        <v>684</v>
      </c>
      <c r="F358" s="5" t="s">
        <v>94</v>
      </c>
      <c r="G358" s="100" t="s">
        <v>685</v>
      </c>
      <c r="H358" s="128">
        <v>71.099999999999994</v>
      </c>
    </row>
    <row r="359" spans="1:8" ht="46.5" customHeight="1">
      <c r="A359" s="56"/>
      <c r="B359" s="7"/>
      <c r="C359" s="30">
        <v>289.06</v>
      </c>
      <c r="D359" s="78" t="s">
        <v>622</v>
      </c>
      <c r="E359" s="78"/>
      <c r="F359" s="78"/>
      <c r="G359" s="78"/>
      <c r="H359" s="46"/>
    </row>
    <row r="360" spans="1:8" ht="30" customHeight="1">
      <c r="A360" s="56"/>
      <c r="B360" s="7"/>
      <c r="C360" s="10">
        <f>C342-C343-C344-C345-C346-C347-C349-C350-C351-C352-C353-C354-C355-C356-C357-C359</f>
        <v>133.74100000000004</v>
      </c>
      <c r="D360" s="12">
        <f>D342-D345-D353-D358-D361-D362-D363-D364</f>
        <v>48.033000000000008</v>
      </c>
      <c r="E360" s="79" t="s">
        <v>415</v>
      </c>
      <c r="F360" s="79"/>
      <c r="G360" s="79"/>
      <c r="H360" s="15"/>
    </row>
    <row r="361" spans="1:8" ht="46.5" customHeight="1">
      <c r="A361" s="57"/>
      <c r="B361" s="8"/>
      <c r="C361" s="10"/>
      <c r="D361" s="10">
        <v>6.45</v>
      </c>
      <c r="E361" s="4" t="s">
        <v>5</v>
      </c>
      <c r="F361" s="5" t="s">
        <v>94</v>
      </c>
      <c r="G361" s="19" t="s">
        <v>217</v>
      </c>
      <c r="H361" s="15">
        <v>6.45</v>
      </c>
    </row>
    <row r="362" spans="1:8" ht="46.5" customHeight="1">
      <c r="A362" s="57"/>
      <c r="B362" s="8"/>
      <c r="C362" s="10"/>
      <c r="D362" s="10">
        <v>8.9789999999999992</v>
      </c>
      <c r="E362" s="4" t="s">
        <v>46</v>
      </c>
      <c r="F362" s="5" t="s">
        <v>94</v>
      </c>
      <c r="G362" s="20" t="s">
        <v>15</v>
      </c>
      <c r="H362" s="15">
        <v>8.9789999999999992</v>
      </c>
    </row>
    <row r="363" spans="1:8" ht="46.5" customHeight="1">
      <c r="A363" s="57"/>
      <c r="B363" s="8"/>
      <c r="C363" s="10"/>
      <c r="D363" s="10">
        <v>9.9</v>
      </c>
      <c r="E363" s="4" t="s">
        <v>147</v>
      </c>
      <c r="F363" s="5" t="s">
        <v>94</v>
      </c>
      <c r="G363" s="20" t="s">
        <v>15</v>
      </c>
      <c r="H363" s="15">
        <v>9.9</v>
      </c>
    </row>
    <row r="364" spans="1:8" ht="46.5" customHeight="1">
      <c r="A364" s="57"/>
      <c r="B364" s="8"/>
      <c r="C364" s="10"/>
      <c r="D364" s="10">
        <v>8.2650000000000006</v>
      </c>
      <c r="E364" s="4" t="s">
        <v>148</v>
      </c>
      <c r="F364" s="5" t="s">
        <v>94</v>
      </c>
      <c r="G364" s="20" t="s">
        <v>15</v>
      </c>
      <c r="H364" s="15">
        <v>8.2650000000000006</v>
      </c>
    </row>
    <row r="365" spans="1:8" ht="31.5">
      <c r="A365" s="56" t="s">
        <v>136</v>
      </c>
      <c r="B365" s="7">
        <v>185</v>
      </c>
      <c r="C365" s="11">
        <v>143.5</v>
      </c>
      <c r="D365" s="11">
        <v>0</v>
      </c>
      <c r="E365" s="110"/>
      <c r="F365" s="5" t="s">
        <v>95</v>
      </c>
      <c r="G365" s="111"/>
      <c r="H365" s="14"/>
    </row>
    <row r="366" spans="1:8" ht="31.5">
      <c r="A366" s="56"/>
      <c r="B366" s="7"/>
      <c r="C366" s="74">
        <v>47.652999999999999</v>
      </c>
      <c r="D366" s="75"/>
      <c r="E366" s="60" t="s">
        <v>378</v>
      </c>
      <c r="F366" s="5" t="s">
        <v>95</v>
      </c>
      <c r="G366" s="72" t="s">
        <v>379</v>
      </c>
      <c r="H366" s="40">
        <v>47.652999999999999</v>
      </c>
    </row>
    <row r="367" spans="1:8" ht="30" customHeight="1">
      <c r="A367" s="56"/>
      <c r="B367" s="7"/>
      <c r="C367" s="74">
        <v>95.8</v>
      </c>
      <c r="D367" s="78" t="s">
        <v>622</v>
      </c>
      <c r="E367" s="78"/>
      <c r="F367" s="78"/>
      <c r="G367" s="78"/>
      <c r="H367" s="41"/>
    </row>
    <row r="368" spans="1:8" ht="31.5">
      <c r="A368" s="56" t="s">
        <v>137</v>
      </c>
      <c r="B368" s="7">
        <v>377.3</v>
      </c>
      <c r="C368" s="11">
        <v>275.10000000000002</v>
      </c>
      <c r="D368" s="11">
        <v>63.9</v>
      </c>
      <c r="E368" s="110"/>
      <c r="F368" s="5" t="s">
        <v>96</v>
      </c>
      <c r="G368" s="111"/>
      <c r="H368" s="14"/>
    </row>
    <row r="369" spans="1:8" ht="39.75" customHeight="1">
      <c r="A369" s="56"/>
      <c r="B369" s="7"/>
      <c r="C369" s="10">
        <v>21.4</v>
      </c>
      <c r="D369" s="10"/>
      <c r="E369" s="66" t="s">
        <v>615</v>
      </c>
      <c r="F369" s="5" t="s">
        <v>96</v>
      </c>
      <c r="G369" s="34" t="s">
        <v>616</v>
      </c>
      <c r="H369" s="15">
        <v>21.4</v>
      </c>
    </row>
    <row r="370" spans="1:8" ht="31.5">
      <c r="A370" s="56"/>
      <c r="B370" s="7"/>
      <c r="C370" s="74"/>
      <c r="D370" s="72"/>
      <c r="E370" s="60" t="s">
        <v>262</v>
      </c>
      <c r="F370" s="5" t="s">
        <v>96</v>
      </c>
      <c r="G370" s="72" t="s">
        <v>382</v>
      </c>
      <c r="H370" s="40">
        <v>8.75</v>
      </c>
    </row>
    <row r="371" spans="1:8" ht="31.5">
      <c r="A371" s="56"/>
      <c r="B371" s="7"/>
      <c r="C371" s="74">
        <v>20.010000000000002</v>
      </c>
      <c r="D371" s="75"/>
      <c r="E371" s="60" t="s">
        <v>380</v>
      </c>
      <c r="F371" s="5" t="s">
        <v>96</v>
      </c>
      <c r="G371" s="72" t="s">
        <v>383</v>
      </c>
      <c r="H371" s="40">
        <v>20.010000000000002</v>
      </c>
    </row>
    <row r="372" spans="1:8" ht="31.5">
      <c r="A372" s="56"/>
      <c r="B372" s="7"/>
      <c r="C372" s="74">
        <v>16.5</v>
      </c>
      <c r="D372" s="75"/>
      <c r="E372" s="60" t="s">
        <v>381</v>
      </c>
      <c r="F372" s="5" t="s">
        <v>96</v>
      </c>
      <c r="G372" s="72" t="s">
        <v>384</v>
      </c>
      <c r="H372" s="40">
        <v>16.5</v>
      </c>
    </row>
    <row r="373" spans="1:8" ht="31.5">
      <c r="A373" s="56"/>
      <c r="B373" s="7"/>
      <c r="C373" s="74">
        <v>95.897999999999996</v>
      </c>
      <c r="D373" s="75"/>
      <c r="E373" s="60" t="s">
        <v>250</v>
      </c>
      <c r="F373" s="5" t="s">
        <v>96</v>
      </c>
      <c r="G373" s="72" t="s">
        <v>385</v>
      </c>
      <c r="H373" s="40">
        <v>95.897999999999996</v>
      </c>
    </row>
    <row r="374" spans="1:8" ht="31.5" customHeight="1">
      <c r="A374" s="56"/>
      <c r="B374" s="7"/>
      <c r="C374" s="10">
        <f>C368-C369-C371-C372-C373-C375</f>
        <v>98.29200000000003</v>
      </c>
      <c r="D374" s="12">
        <f>D368-D375-D376-D377-D378-D379-D380</f>
        <v>12.761999999999997</v>
      </c>
      <c r="E374" s="79" t="s">
        <v>415</v>
      </c>
      <c r="F374" s="79"/>
      <c r="G374" s="79"/>
      <c r="H374" s="14"/>
    </row>
    <row r="375" spans="1:8" ht="31.5">
      <c r="A375" s="57"/>
      <c r="B375" s="8"/>
      <c r="C375" s="10">
        <v>23</v>
      </c>
      <c r="D375" s="10">
        <v>40</v>
      </c>
      <c r="E375" s="4" t="s">
        <v>32</v>
      </c>
      <c r="F375" s="5" t="s">
        <v>96</v>
      </c>
      <c r="G375" s="19" t="s">
        <v>218</v>
      </c>
      <c r="H375" s="15">
        <v>91.504999999999995</v>
      </c>
    </row>
    <row r="376" spans="1:8" ht="30">
      <c r="A376" s="57"/>
      <c r="B376" s="8"/>
      <c r="C376" s="10"/>
      <c r="D376" s="10">
        <v>0.5</v>
      </c>
      <c r="E376" s="4" t="s">
        <v>53</v>
      </c>
      <c r="F376" s="5" t="s">
        <v>96</v>
      </c>
      <c r="G376" s="20" t="s">
        <v>15</v>
      </c>
      <c r="H376" s="15">
        <v>500</v>
      </c>
    </row>
    <row r="377" spans="1:8" ht="30">
      <c r="A377" s="57"/>
      <c r="B377" s="8"/>
      <c r="C377" s="10"/>
      <c r="D377" s="10">
        <v>2.085</v>
      </c>
      <c r="E377" s="4" t="s">
        <v>174</v>
      </c>
      <c r="F377" s="5" t="s">
        <v>96</v>
      </c>
      <c r="G377" s="20" t="s">
        <v>15</v>
      </c>
      <c r="H377" s="15">
        <v>2.085</v>
      </c>
    </row>
    <row r="378" spans="1:8" ht="30">
      <c r="A378" s="57"/>
      <c r="B378" s="8"/>
      <c r="C378" s="10"/>
      <c r="D378" s="10">
        <v>2.7549999999999999</v>
      </c>
      <c r="E378" s="4" t="s">
        <v>164</v>
      </c>
      <c r="F378" s="5" t="s">
        <v>96</v>
      </c>
      <c r="G378" s="20" t="s">
        <v>15</v>
      </c>
      <c r="H378" s="15">
        <v>2.7549999999999999</v>
      </c>
    </row>
    <row r="379" spans="1:8" ht="30">
      <c r="A379" s="57"/>
      <c r="B379" s="8"/>
      <c r="C379" s="10"/>
      <c r="D379" s="10">
        <v>2.899</v>
      </c>
      <c r="E379" s="4" t="s">
        <v>175</v>
      </c>
      <c r="F379" s="5" t="s">
        <v>96</v>
      </c>
      <c r="G379" s="20" t="s">
        <v>15</v>
      </c>
      <c r="H379" s="15">
        <v>2.899</v>
      </c>
    </row>
    <row r="380" spans="1:8" ht="30">
      <c r="A380" s="57"/>
      <c r="B380" s="8"/>
      <c r="C380" s="10"/>
      <c r="D380" s="10">
        <v>2.899</v>
      </c>
      <c r="E380" s="65" t="s">
        <v>176</v>
      </c>
      <c r="F380" s="5" t="s">
        <v>96</v>
      </c>
      <c r="G380" s="20" t="s">
        <v>15</v>
      </c>
      <c r="H380" s="15">
        <v>2.899</v>
      </c>
    </row>
    <row r="381" spans="1:8" ht="62.25" customHeight="1">
      <c r="A381" s="56" t="s">
        <v>138</v>
      </c>
      <c r="B381" s="7">
        <v>462</v>
      </c>
      <c r="C381" s="11">
        <v>137.5</v>
      </c>
      <c r="D381" s="11">
        <v>76.5</v>
      </c>
      <c r="E381" s="110"/>
      <c r="F381" s="3" t="s">
        <v>97</v>
      </c>
      <c r="G381" s="111"/>
      <c r="H381" s="14"/>
    </row>
    <row r="382" spans="1:8" ht="62.25" customHeight="1">
      <c r="A382" s="56"/>
      <c r="B382" s="7"/>
      <c r="C382" s="74"/>
      <c r="D382" s="72">
        <v>50.1</v>
      </c>
      <c r="E382" s="60" t="s">
        <v>388</v>
      </c>
      <c r="F382" s="3" t="s">
        <v>97</v>
      </c>
      <c r="G382" s="72" t="s">
        <v>390</v>
      </c>
      <c r="H382" s="40">
        <v>50.1</v>
      </c>
    </row>
    <row r="383" spans="1:8" ht="62.25" customHeight="1">
      <c r="A383" s="56"/>
      <c r="B383" s="7"/>
      <c r="C383" s="74">
        <v>110.1</v>
      </c>
      <c r="D383" s="23">
        <v>22.4</v>
      </c>
      <c r="E383" s="60" t="s">
        <v>389</v>
      </c>
      <c r="F383" s="3" t="s">
        <v>97</v>
      </c>
      <c r="G383" s="72" t="s">
        <v>391</v>
      </c>
      <c r="H383" s="40">
        <v>220.55</v>
      </c>
    </row>
    <row r="384" spans="1:8" ht="62.25" customHeight="1">
      <c r="A384" s="56"/>
      <c r="B384" s="7"/>
      <c r="C384" s="74">
        <v>15.2</v>
      </c>
      <c r="D384" s="78" t="s">
        <v>617</v>
      </c>
      <c r="E384" s="78"/>
      <c r="F384" s="78"/>
      <c r="G384" s="78"/>
      <c r="H384" s="41"/>
    </row>
    <row r="385" spans="1:8" ht="41.25" customHeight="1">
      <c r="A385" s="56"/>
      <c r="B385" s="7"/>
      <c r="C385" s="10">
        <f>C381-C383-C384</f>
        <v>12.200000000000006</v>
      </c>
      <c r="D385" s="12">
        <f>D381-D382-D383</f>
        <v>4</v>
      </c>
      <c r="E385" s="79" t="s">
        <v>415</v>
      </c>
      <c r="F385" s="79"/>
      <c r="G385" s="79"/>
      <c r="H385" s="33"/>
    </row>
    <row r="386" spans="1:8" ht="60">
      <c r="A386" s="57"/>
      <c r="B386" s="8"/>
      <c r="C386" s="10"/>
      <c r="D386" s="10">
        <v>50.1</v>
      </c>
      <c r="E386" s="4" t="s">
        <v>6</v>
      </c>
      <c r="F386" s="3" t="s">
        <v>97</v>
      </c>
      <c r="G386" s="19" t="s">
        <v>222</v>
      </c>
      <c r="H386" s="15">
        <v>50.1</v>
      </c>
    </row>
    <row r="387" spans="1:8" ht="60">
      <c r="A387" s="57"/>
      <c r="B387" s="8"/>
      <c r="C387" s="10"/>
      <c r="D387" s="10">
        <v>22.248999999999999</v>
      </c>
      <c r="E387" s="4" t="s">
        <v>7</v>
      </c>
      <c r="F387" s="3" t="s">
        <v>97</v>
      </c>
      <c r="G387" s="19" t="s">
        <v>223</v>
      </c>
      <c r="H387" s="15">
        <v>220.55</v>
      </c>
    </row>
    <row r="388" spans="1:8" ht="60">
      <c r="A388" s="57"/>
      <c r="B388" s="8"/>
      <c r="C388" s="10"/>
      <c r="D388" s="10">
        <v>0.06</v>
      </c>
      <c r="E388" s="4" t="s">
        <v>48</v>
      </c>
      <c r="F388" s="3" t="s">
        <v>97</v>
      </c>
      <c r="G388" s="20" t="s">
        <v>15</v>
      </c>
      <c r="H388" s="15">
        <v>1.72</v>
      </c>
    </row>
    <row r="389" spans="1:8" ht="60">
      <c r="A389" s="57"/>
      <c r="B389" s="8"/>
      <c r="C389" s="10"/>
      <c r="D389" s="10">
        <v>1.66</v>
      </c>
      <c r="E389" s="4" t="s">
        <v>52</v>
      </c>
      <c r="F389" s="3" t="s">
        <v>97</v>
      </c>
      <c r="G389" s="20" t="s">
        <v>15</v>
      </c>
      <c r="H389" s="15">
        <v>1.66</v>
      </c>
    </row>
    <row r="390" spans="1:8" ht="31.5">
      <c r="A390" s="56" t="s">
        <v>139</v>
      </c>
      <c r="B390" s="7">
        <v>487.6</v>
      </c>
      <c r="C390" s="11">
        <v>271.2</v>
      </c>
      <c r="D390" s="11">
        <v>19.7</v>
      </c>
      <c r="E390" s="110"/>
      <c r="F390" s="5" t="s">
        <v>98</v>
      </c>
      <c r="G390" s="111"/>
      <c r="H390" s="14"/>
    </row>
    <row r="391" spans="1:8" ht="31.5">
      <c r="A391" s="56"/>
      <c r="B391" s="7"/>
      <c r="C391" s="74">
        <v>30.12</v>
      </c>
      <c r="D391" s="75"/>
      <c r="E391" s="60" t="s">
        <v>392</v>
      </c>
      <c r="F391" s="5" t="s">
        <v>98</v>
      </c>
      <c r="G391" s="72" t="s">
        <v>393</v>
      </c>
      <c r="H391" s="40">
        <v>30.12</v>
      </c>
    </row>
    <row r="392" spans="1:8" ht="31.5">
      <c r="A392" s="56"/>
      <c r="B392" s="7"/>
      <c r="C392" s="74">
        <v>42.277999999999999</v>
      </c>
      <c r="D392" s="75"/>
      <c r="E392" s="60" t="s">
        <v>378</v>
      </c>
      <c r="F392" s="5" t="s">
        <v>98</v>
      </c>
      <c r="G392" s="72" t="s">
        <v>394</v>
      </c>
      <c r="H392" s="40">
        <v>96</v>
      </c>
    </row>
    <row r="393" spans="1:8" ht="34.5" customHeight="1">
      <c r="A393" s="56"/>
      <c r="B393" s="7"/>
      <c r="C393" s="29">
        <v>132.5</v>
      </c>
      <c r="D393" s="98" t="s">
        <v>617</v>
      </c>
      <c r="E393" s="98"/>
      <c r="F393" s="98"/>
      <c r="G393" s="98"/>
      <c r="H393" s="33"/>
    </row>
    <row r="394" spans="1:8" ht="33" customHeight="1">
      <c r="A394" s="56"/>
      <c r="B394" s="7"/>
      <c r="C394" s="10">
        <f>C390-C391-C392-C393</f>
        <v>66.301999999999992</v>
      </c>
      <c r="D394" s="101">
        <f>D390-D395-D396-D397-D398-D399-D400-D401</f>
        <v>8.2940000000000023</v>
      </c>
      <c r="E394" s="79" t="s">
        <v>415</v>
      </c>
      <c r="F394" s="79"/>
      <c r="G394" s="79"/>
      <c r="H394" s="14"/>
    </row>
    <row r="395" spans="1:8" ht="30">
      <c r="A395" s="57"/>
      <c r="B395" s="8"/>
      <c r="C395" s="10"/>
      <c r="D395" s="10">
        <v>0.74</v>
      </c>
      <c r="E395" s="4" t="s">
        <v>37</v>
      </c>
      <c r="F395" s="5" t="s">
        <v>98</v>
      </c>
      <c r="G395" s="19" t="s">
        <v>15</v>
      </c>
      <c r="H395" s="15">
        <v>0.74</v>
      </c>
    </row>
    <row r="396" spans="1:8" ht="31.5">
      <c r="A396" s="57"/>
      <c r="B396" s="8"/>
      <c r="C396" s="10"/>
      <c r="D396" s="10">
        <v>1.06</v>
      </c>
      <c r="E396" s="4" t="s">
        <v>33</v>
      </c>
      <c r="F396" s="5" t="s">
        <v>98</v>
      </c>
      <c r="G396" s="19" t="s">
        <v>224</v>
      </c>
      <c r="H396" s="15">
        <v>96</v>
      </c>
    </row>
    <row r="397" spans="1:8" ht="30">
      <c r="A397" s="57"/>
      <c r="B397" s="8"/>
      <c r="C397" s="10"/>
      <c r="D397" s="10">
        <v>2.3050000000000002</v>
      </c>
      <c r="E397" s="4" t="s">
        <v>52</v>
      </c>
      <c r="F397" s="5" t="s">
        <v>98</v>
      </c>
      <c r="G397" s="20" t="s">
        <v>15</v>
      </c>
      <c r="H397" s="15">
        <v>2.3050000000000002</v>
      </c>
    </row>
    <row r="398" spans="1:8" ht="30">
      <c r="A398" s="57"/>
      <c r="B398" s="8"/>
      <c r="C398" s="10"/>
      <c r="D398" s="10">
        <v>3.56</v>
      </c>
      <c r="E398" s="4" t="s">
        <v>170</v>
      </c>
      <c r="F398" s="5" t="s">
        <v>98</v>
      </c>
      <c r="G398" s="20" t="s">
        <v>15</v>
      </c>
      <c r="H398" s="15">
        <v>3.56</v>
      </c>
    </row>
    <row r="399" spans="1:8" ht="30">
      <c r="A399" s="57"/>
      <c r="B399" s="8"/>
      <c r="C399" s="10"/>
      <c r="D399" s="10">
        <v>1.9179999999999999</v>
      </c>
      <c r="E399" s="4" t="s">
        <v>171</v>
      </c>
      <c r="F399" s="5" t="s">
        <v>98</v>
      </c>
      <c r="G399" s="20" t="s">
        <v>15</v>
      </c>
      <c r="H399" s="15">
        <v>1.9179999999999999</v>
      </c>
    </row>
    <row r="400" spans="1:8" ht="30">
      <c r="A400" s="57"/>
      <c r="B400" s="8"/>
      <c r="C400" s="10"/>
      <c r="D400" s="10">
        <v>0.58899999999999997</v>
      </c>
      <c r="E400" s="65" t="s">
        <v>172</v>
      </c>
      <c r="F400" s="5" t="s">
        <v>98</v>
      </c>
      <c r="G400" s="20" t="s">
        <v>15</v>
      </c>
      <c r="H400" s="15">
        <v>0.58899999999999997</v>
      </c>
    </row>
    <row r="401" spans="1:10" ht="30">
      <c r="A401" s="57"/>
      <c r="B401" s="8"/>
      <c r="C401" s="10"/>
      <c r="D401" s="10">
        <v>1.234</v>
      </c>
      <c r="E401" s="4" t="s">
        <v>173</v>
      </c>
      <c r="F401" s="5" t="s">
        <v>98</v>
      </c>
      <c r="G401" s="20" t="s">
        <v>15</v>
      </c>
      <c r="H401" s="15">
        <v>1.234</v>
      </c>
    </row>
    <row r="402" spans="1:10" ht="45" customHeight="1">
      <c r="A402" s="56" t="s">
        <v>140</v>
      </c>
      <c r="B402" s="7">
        <v>171.3</v>
      </c>
      <c r="C402" s="11">
        <v>52.3</v>
      </c>
      <c r="D402" s="11">
        <f>D403</f>
        <v>3</v>
      </c>
      <c r="E402" s="110"/>
      <c r="F402" s="5" t="s">
        <v>99</v>
      </c>
      <c r="G402" s="111" t="s">
        <v>15</v>
      </c>
      <c r="H402" s="14"/>
    </row>
    <row r="403" spans="1:10" ht="45" customHeight="1">
      <c r="A403" s="56"/>
      <c r="B403" s="7"/>
      <c r="C403" s="74">
        <v>27.489000000000001</v>
      </c>
      <c r="D403" s="10">
        <v>3</v>
      </c>
      <c r="E403" s="60" t="s">
        <v>395</v>
      </c>
      <c r="F403" s="5" t="s">
        <v>99</v>
      </c>
      <c r="G403" s="72" t="s">
        <v>396</v>
      </c>
      <c r="H403" s="40">
        <v>50</v>
      </c>
    </row>
    <row r="404" spans="1:10" ht="45" customHeight="1">
      <c r="A404" s="56"/>
      <c r="B404" s="7"/>
      <c r="C404" s="74">
        <v>0.9</v>
      </c>
      <c r="D404" s="120" t="s">
        <v>622</v>
      </c>
      <c r="E404" s="120"/>
      <c r="F404" s="120"/>
      <c r="G404" s="120"/>
      <c r="H404" s="40"/>
    </row>
    <row r="405" spans="1:10" ht="45" customHeight="1">
      <c r="A405" s="56"/>
      <c r="B405" s="7"/>
      <c r="C405" s="74">
        <f>C402-C403-C404</f>
        <v>23.910999999999998</v>
      </c>
      <c r="D405" s="79" t="s">
        <v>415</v>
      </c>
      <c r="E405" s="79"/>
      <c r="F405" s="79"/>
      <c r="G405" s="79"/>
      <c r="H405" s="40"/>
    </row>
    <row r="406" spans="1:10" ht="47.25">
      <c r="A406" s="56" t="s">
        <v>141</v>
      </c>
      <c r="B406" s="7">
        <v>145.6</v>
      </c>
      <c r="C406" s="11">
        <v>111.9</v>
      </c>
      <c r="D406" s="11">
        <v>33.200000000000003</v>
      </c>
      <c r="E406" s="110"/>
      <c r="F406" s="5" t="s">
        <v>100</v>
      </c>
      <c r="G406" s="111" t="s">
        <v>15</v>
      </c>
      <c r="H406" s="14"/>
    </row>
    <row r="407" spans="1:10" ht="36" customHeight="1">
      <c r="A407" s="56"/>
      <c r="B407" s="7"/>
      <c r="C407" s="10">
        <v>111.9</v>
      </c>
      <c r="D407" s="12">
        <f>D406-D408-D409-D410-D411-D412</f>
        <v>7.3170000000000037</v>
      </c>
      <c r="E407" s="79" t="s">
        <v>415</v>
      </c>
      <c r="F407" s="79"/>
      <c r="G407" s="79"/>
      <c r="H407" s="33"/>
    </row>
    <row r="408" spans="1:10" ht="45">
      <c r="A408" s="56"/>
      <c r="B408" s="7"/>
      <c r="C408" s="11"/>
      <c r="D408" s="10">
        <v>1</v>
      </c>
      <c r="E408" s="4" t="s">
        <v>50</v>
      </c>
      <c r="F408" s="5" t="s">
        <v>100</v>
      </c>
      <c r="G408" s="20" t="s">
        <v>15</v>
      </c>
      <c r="H408" s="15">
        <v>1</v>
      </c>
    </row>
    <row r="409" spans="1:10" ht="45">
      <c r="A409" s="56"/>
      <c r="B409" s="7"/>
      <c r="C409" s="11"/>
      <c r="D409" s="10">
        <v>12.257999999999999</v>
      </c>
      <c r="E409" s="4" t="s">
        <v>166</v>
      </c>
      <c r="F409" s="5" t="s">
        <v>100</v>
      </c>
      <c r="G409" s="20" t="s">
        <v>15</v>
      </c>
      <c r="H409" s="15">
        <v>12.257999999999999</v>
      </c>
    </row>
    <row r="410" spans="1:10" ht="45">
      <c r="A410" s="56"/>
      <c r="B410" s="7"/>
      <c r="C410" s="11"/>
      <c r="D410" s="10">
        <v>8</v>
      </c>
      <c r="E410" s="4" t="s">
        <v>167</v>
      </c>
      <c r="F410" s="5" t="s">
        <v>100</v>
      </c>
      <c r="G410" s="20" t="s">
        <v>15</v>
      </c>
      <c r="H410" s="15">
        <v>8</v>
      </c>
    </row>
    <row r="411" spans="1:10" ht="45">
      <c r="A411" s="56"/>
      <c r="B411" s="7"/>
      <c r="C411" s="11"/>
      <c r="D411" s="10">
        <v>2.125</v>
      </c>
      <c r="E411" s="4" t="s">
        <v>168</v>
      </c>
      <c r="F411" s="5" t="s">
        <v>100</v>
      </c>
      <c r="G411" s="20" t="s">
        <v>15</v>
      </c>
      <c r="H411" s="15">
        <v>2.125</v>
      </c>
    </row>
    <row r="412" spans="1:10" ht="45">
      <c r="A412" s="56"/>
      <c r="B412" s="7"/>
      <c r="C412" s="11"/>
      <c r="D412" s="10">
        <v>2.5</v>
      </c>
      <c r="E412" s="4" t="s">
        <v>169</v>
      </c>
      <c r="F412" s="5" t="s">
        <v>100</v>
      </c>
      <c r="G412" s="20" t="s">
        <v>15</v>
      </c>
      <c r="H412" s="15">
        <v>2.5</v>
      </c>
      <c r="J412" s="22"/>
    </row>
    <row r="413" spans="1:10" ht="78.75" customHeight="1">
      <c r="A413" s="56" t="s">
        <v>142</v>
      </c>
      <c r="B413" s="7">
        <v>1518.6</v>
      </c>
      <c r="C413" s="11">
        <v>429.5</v>
      </c>
      <c r="D413" s="11">
        <v>135.69999999999999</v>
      </c>
      <c r="E413" s="110"/>
      <c r="F413" s="5" t="s">
        <v>101</v>
      </c>
      <c r="G413" s="111"/>
      <c r="H413" s="14"/>
    </row>
    <row r="414" spans="1:10" ht="48" customHeight="1">
      <c r="A414" s="56"/>
      <c r="B414" s="7"/>
      <c r="C414" s="24">
        <v>30</v>
      </c>
      <c r="D414" s="63"/>
      <c r="E414" s="70" t="s">
        <v>397</v>
      </c>
      <c r="F414" s="5" t="s">
        <v>101</v>
      </c>
      <c r="G414" s="73" t="s">
        <v>398</v>
      </c>
      <c r="H414" s="47">
        <v>30</v>
      </c>
    </row>
    <row r="415" spans="1:10" ht="48" customHeight="1">
      <c r="A415" s="56"/>
      <c r="B415" s="7"/>
      <c r="C415" s="24">
        <v>10.32</v>
      </c>
      <c r="D415" s="63"/>
      <c r="E415" s="70" t="s">
        <v>399</v>
      </c>
      <c r="F415" s="5" t="s">
        <v>101</v>
      </c>
      <c r="G415" s="73" t="s">
        <v>400</v>
      </c>
      <c r="H415" s="47">
        <v>10.32</v>
      </c>
    </row>
    <row r="416" spans="1:10" ht="48" customHeight="1">
      <c r="A416" s="56"/>
      <c r="B416" s="7"/>
      <c r="C416" s="24">
        <v>32.869999999999997</v>
      </c>
      <c r="D416" s="101">
        <v>2.61</v>
      </c>
      <c r="E416" s="70" t="s">
        <v>401</v>
      </c>
      <c r="F416" s="5" t="s">
        <v>101</v>
      </c>
      <c r="G416" s="73" t="s">
        <v>402</v>
      </c>
      <c r="H416" s="47">
        <v>60</v>
      </c>
    </row>
    <row r="417" spans="1:10" ht="48" customHeight="1">
      <c r="A417" s="56"/>
      <c r="B417" s="7"/>
      <c r="C417" s="24"/>
      <c r="D417" s="73">
        <v>19.100000000000001</v>
      </c>
      <c r="E417" s="70" t="s">
        <v>240</v>
      </c>
      <c r="F417" s="5" t="s">
        <v>101</v>
      </c>
      <c r="G417" s="73" t="s">
        <v>403</v>
      </c>
      <c r="H417" s="47">
        <v>19.100000000000001</v>
      </c>
    </row>
    <row r="418" spans="1:10" ht="48" customHeight="1">
      <c r="A418" s="56"/>
      <c r="B418" s="7"/>
      <c r="C418" s="24"/>
      <c r="D418" s="73"/>
      <c r="E418" s="70" t="s">
        <v>404</v>
      </c>
      <c r="F418" s="5" t="s">
        <v>101</v>
      </c>
      <c r="G418" s="73" t="s">
        <v>405</v>
      </c>
      <c r="H418" s="47">
        <v>239.82900000000001</v>
      </c>
      <c r="J418" s="22"/>
    </row>
    <row r="419" spans="1:10" ht="48" customHeight="1">
      <c r="A419" s="56"/>
      <c r="B419" s="7"/>
      <c r="C419" s="24">
        <v>68.713999999999999</v>
      </c>
      <c r="D419" s="101">
        <v>2.4</v>
      </c>
      <c r="E419" s="70" t="s">
        <v>406</v>
      </c>
      <c r="F419" s="5" t="s">
        <v>101</v>
      </c>
      <c r="G419" s="73" t="s">
        <v>407</v>
      </c>
      <c r="H419" s="47">
        <v>71.197000000000003</v>
      </c>
    </row>
    <row r="420" spans="1:10" ht="48" customHeight="1">
      <c r="A420" s="56"/>
      <c r="B420" s="7"/>
      <c r="C420" s="24">
        <v>17.93</v>
      </c>
      <c r="D420" s="63"/>
      <c r="E420" s="70" t="s">
        <v>408</v>
      </c>
      <c r="F420" s="5" t="s">
        <v>101</v>
      </c>
      <c r="G420" s="73" t="s">
        <v>409</v>
      </c>
      <c r="H420" s="47">
        <v>17.93</v>
      </c>
    </row>
    <row r="421" spans="1:10" ht="48" customHeight="1">
      <c r="A421" s="56"/>
      <c r="B421" s="7"/>
      <c r="C421" s="24">
        <v>22.5</v>
      </c>
      <c r="D421" s="63"/>
      <c r="E421" s="70" t="s">
        <v>353</v>
      </c>
      <c r="F421" s="5" t="s">
        <v>101</v>
      </c>
      <c r="G421" s="73" t="s">
        <v>410</v>
      </c>
      <c r="H421" s="47">
        <v>22.5</v>
      </c>
    </row>
    <row r="422" spans="1:10" ht="48" customHeight="1">
      <c r="A422" s="56"/>
      <c r="B422" s="7"/>
      <c r="C422" s="24">
        <v>11.95</v>
      </c>
      <c r="D422" s="63"/>
      <c r="E422" s="70" t="s">
        <v>353</v>
      </c>
      <c r="F422" s="5" t="s">
        <v>101</v>
      </c>
      <c r="G422" s="73" t="s">
        <v>411</v>
      </c>
      <c r="H422" s="47">
        <v>11.95</v>
      </c>
    </row>
    <row r="423" spans="1:10" ht="48" customHeight="1">
      <c r="A423" s="56"/>
      <c r="B423" s="7"/>
      <c r="C423" s="24">
        <v>1.645</v>
      </c>
      <c r="D423" s="63"/>
      <c r="E423" s="70" t="s">
        <v>353</v>
      </c>
      <c r="F423" s="5" t="s">
        <v>101</v>
      </c>
      <c r="G423" s="73" t="s">
        <v>412</v>
      </c>
      <c r="H423" s="47">
        <v>16.45</v>
      </c>
    </row>
    <row r="424" spans="1:10" ht="48" customHeight="1">
      <c r="A424" s="57"/>
      <c r="B424" s="8"/>
      <c r="C424" s="24"/>
      <c r="D424" s="73">
        <v>21.1</v>
      </c>
      <c r="E424" s="70" t="s">
        <v>413</v>
      </c>
      <c r="F424" s="5" t="s">
        <v>101</v>
      </c>
      <c r="G424" s="73" t="s">
        <v>414</v>
      </c>
      <c r="H424" s="47">
        <v>24.3</v>
      </c>
    </row>
    <row r="425" spans="1:10" ht="48" customHeight="1">
      <c r="A425" s="57"/>
      <c r="B425" s="8"/>
      <c r="C425" s="24"/>
      <c r="D425" s="101">
        <v>56</v>
      </c>
      <c r="E425" s="70" t="s">
        <v>353</v>
      </c>
      <c r="F425" s="5" t="s">
        <v>101</v>
      </c>
      <c r="G425" s="100" t="s">
        <v>686</v>
      </c>
      <c r="H425" s="15">
        <v>56</v>
      </c>
    </row>
    <row r="426" spans="1:10" ht="48" customHeight="1">
      <c r="A426" s="57"/>
      <c r="B426" s="8"/>
      <c r="C426" s="24">
        <v>76.5</v>
      </c>
      <c r="D426" s="98" t="s">
        <v>617</v>
      </c>
      <c r="E426" s="98"/>
      <c r="F426" s="98"/>
      <c r="G426" s="98"/>
      <c r="H426" s="48"/>
    </row>
    <row r="427" spans="1:10" ht="32.25" customHeight="1">
      <c r="A427" s="57"/>
      <c r="B427" s="8"/>
      <c r="C427" s="24">
        <f>C413-C414-C415-C416-C419-C420-C421-C422-C423-C426</f>
        <v>157.071</v>
      </c>
      <c r="D427" s="101">
        <f>D413-D428-D429-D430-D431-D432-D433-D434-D435-D436-D437-D425-D424-D419-D417-D416</f>
        <v>8.0319999999999609</v>
      </c>
      <c r="E427" s="79" t="s">
        <v>415</v>
      </c>
      <c r="F427" s="79"/>
      <c r="G427" s="79"/>
      <c r="H427" s="49"/>
    </row>
    <row r="428" spans="1:10" ht="57" customHeight="1">
      <c r="A428" s="57"/>
      <c r="B428" s="8"/>
      <c r="C428" s="10"/>
      <c r="D428" s="10">
        <v>2.5499999999999998</v>
      </c>
      <c r="E428" s="65" t="s">
        <v>38</v>
      </c>
      <c r="F428" s="5" t="s">
        <v>101</v>
      </c>
      <c r="G428" s="19" t="s">
        <v>225</v>
      </c>
      <c r="H428" s="15">
        <v>60</v>
      </c>
    </row>
    <row r="429" spans="1:10" ht="45">
      <c r="A429" s="57"/>
      <c r="B429" s="8"/>
      <c r="C429" s="10"/>
      <c r="D429" s="10">
        <v>9.2200000000000006</v>
      </c>
      <c r="E429" s="4" t="s">
        <v>46</v>
      </c>
      <c r="F429" s="5" t="s">
        <v>101</v>
      </c>
      <c r="G429" s="20" t="s">
        <v>15</v>
      </c>
      <c r="H429" s="15">
        <v>9.2200000000000006</v>
      </c>
    </row>
    <row r="430" spans="1:10" ht="45">
      <c r="A430" s="57"/>
      <c r="B430" s="8"/>
      <c r="C430" s="10"/>
      <c r="D430" s="10">
        <v>2.1</v>
      </c>
      <c r="E430" s="4" t="s">
        <v>149</v>
      </c>
      <c r="F430" s="5" t="s">
        <v>101</v>
      </c>
      <c r="G430" s="20" t="s">
        <v>15</v>
      </c>
      <c r="H430" s="15">
        <v>2.1</v>
      </c>
    </row>
    <row r="431" spans="1:10" ht="45">
      <c r="A431" s="57"/>
      <c r="B431" s="8"/>
      <c r="C431" s="10"/>
      <c r="D431" s="10">
        <v>0.4</v>
      </c>
      <c r="E431" s="4" t="s">
        <v>150</v>
      </c>
      <c r="F431" s="5" t="s">
        <v>101</v>
      </c>
      <c r="G431" s="20" t="s">
        <v>15</v>
      </c>
      <c r="H431" s="15">
        <v>0.4</v>
      </c>
    </row>
    <row r="432" spans="1:10" ht="45">
      <c r="A432" s="57"/>
      <c r="B432" s="8"/>
      <c r="C432" s="10"/>
      <c r="D432" s="10">
        <v>2.95</v>
      </c>
      <c r="E432" s="4" t="s">
        <v>151</v>
      </c>
      <c r="F432" s="5" t="s">
        <v>101</v>
      </c>
      <c r="G432" s="20" t="s">
        <v>15</v>
      </c>
      <c r="H432" s="15">
        <v>2.95</v>
      </c>
    </row>
    <row r="433" spans="1:8" ht="45">
      <c r="A433" s="57"/>
      <c r="B433" s="8"/>
      <c r="C433" s="10"/>
      <c r="D433" s="10">
        <v>2.9209999999999998</v>
      </c>
      <c r="E433" s="4" t="s">
        <v>152</v>
      </c>
      <c r="F433" s="5" t="s">
        <v>101</v>
      </c>
      <c r="G433" s="20" t="s">
        <v>15</v>
      </c>
      <c r="H433" s="15">
        <v>2.9209999999999998</v>
      </c>
    </row>
    <row r="434" spans="1:8" ht="45">
      <c r="A434" s="57"/>
      <c r="B434" s="8"/>
      <c r="C434" s="10"/>
      <c r="D434" s="10">
        <v>1.2</v>
      </c>
      <c r="E434" s="4" t="s">
        <v>153</v>
      </c>
      <c r="F434" s="5" t="s">
        <v>101</v>
      </c>
      <c r="G434" s="20" t="s">
        <v>15</v>
      </c>
      <c r="H434" s="15">
        <v>1.2</v>
      </c>
    </row>
    <row r="435" spans="1:8" ht="45">
      <c r="A435" s="57"/>
      <c r="B435" s="8"/>
      <c r="C435" s="10"/>
      <c r="D435" s="12">
        <v>0.75</v>
      </c>
      <c r="E435" s="67" t="s">
        <v>154</v>
      </c>
      <c r="F435" s="5" t="s">
        <v>101</v>
      </c>
      <c r="G435" s="20" t="s">
        <v>15</v>
      </c>
      <c r="H435" s="15">
        <v>0.75</v>
      </c>
    </row>
    <row r="436" spans="1:8" ht="45">
      <c r="A436" s="57"/>
      <c r="B436" s="8"/>
      <c r="C436" s="10"/>
      <c r="D436" s="10">
        <v>3.9670000000000001</v>
      </c>
      <c r="E436" s="4" t="s">
        <v>155</v>
      </c>
      <c r="F436" s="5" t="s">
        <v>101</v>
      </c>
      <c r="G436" s="20" t="s">
        <v>15</v>
      </c>
      <c r="H436" s="15">
        <v>3.9670000000000001</v>
      </c>
    </row>
    <row r="437" spans="1:8" ht="45">
      <c r="A437" s="57"/>
      <c r="B437" s="8"/>
      <c r="C437" s="10"/>
      <c r="D437" s="10">
        <v>0.4</v>
      </c>
      <c r="E437" s="4" t="s">
        <v>150</v>
      </c>
      <c r="F437" s="5" t="s">
        <v>101</v>
      </c>
      <c r="G437" s="20" t="s">
        <v>15</v>
      </c>
      <c r="H437" s="15">
        <v>0.4</v>
      </c>
    </row>
    <row r="438" spans="1:8" ht="63" customHeight="1">
      <c r="A438" s="56" t="s">
        <v>143</v>
      </c>
      <c r="B438" s="7">
        <v>2403.6999999999998</v>
      </c>
      <c r="C438" s="11">
        <v>1318</v>
      </c>
      <c r="D438" s="11">
        <v>298.3</v>
      </c>
      <c r="E438" s="110"/>
      <c r="F438" s="5" t="s">
        <v>102</v>
      </c>
      <c r="G438" s="111"/>
      <c r="H438" s="14"/>
    </row>
    <row r="439" spans="1:8" ht="46.5" customHeight="1">
      <c r="A439" s="56"/>
      <c r="B439" s="7"/>
      <c r="C439" s="37">
        <v>9.6</v>
      </c>
      <c r="D439" s="26"/>
      <c r="E439" s="60" t="s">
        <v>416</v>
      </c>
      <c r="F439" s="5" t="s">
        <v>102</v>
      </c>
      <c r="G439" s="72" t="s">
        <v>424</v>
      </c>
      <c r="H439" s="42">
        <v>14.443</v>
      </c>
    </row>
    <row r="440" spans="1:8" ht="46.5" customHeight="1">
      <c r="A440" s="56"/>
      <c r="B440" s="7"/>
      <c r="C440" s="74">
        <v>15.6</v>
      </c>
      <c r="D440" s="75"/>
      <c r="E440" s="60" t="s">
        <v>417</v>
      </c>
      <c r="F440" s="5" t="s">
        <v>102</v>
      </c>
      <c r="G440" s="72" t="s">
        <v>425</v>
      </c>
      <c r="H440" s="40">
        <v>15.6</v>
      </c>
    </row>
    <row r="441" spans="1:8" ht="46.5" customHeight="1">
      <c r="A441" s="56"/>
      <c r="B441" s="7"/>
      <c r="C441" s="74">
        <v>267.14600000000002</v>
      </c>
      <c r="D441" s="75"/>
      <c r="E441" s="60" t="s">
        <v>418</v>
      </c>
      <c r="F441" s="5" t="s">
        <v>102</v>
      </c>
      <c r="G441" s="72" t="s">
        <v>426</v>
      </c>
      <c r="H441" s="40">
        <v>559.99</v>
      </c>
    </row>
    <row r="442" spans="1:8" ht="46.5" customHeight="1">
      <c r="A442" s="56"/>
      <c r="B442" s="7"/>
      <c r="C442" s="74"/>
      <c r="D442" s="72"/>
      <c r="E442" s="60" t="s">
        <v>419</v>
      </c>
      <c r="F442" s="5" t="s">
        <v>102</v>
      </c>
      <c r="G442" s="72" t="s">
        <v>427</v>
      </c>
      <c r="H442" s="40">
        <v>21.3584</v>
      </c>
    </row>
    <row r="443" spans="1:8" ht="46.5" customHeight="1">
      <c r="A443" s="56"/>
      <c r="B443" s="7"/>
      <c r="C443" s="74"/>
      <c r="D443" s="72"/>
      <c r="E443" s="60" t="s">
        <v>246</v>
      </c>
      <c r="F443" s="5" t="s">
        <v>102</v>
      </c>
      <c r="G443" s="72" t="s">
        <v>428</v>
      </c>
      <c r="H443" s="40">
        <v>11.486000000000001</v>
      </c>
    </row>
    <row r="444" spans="1:8" ht="46.5" customHeight="1">
      <c r="A444" s="56"/>
      <c r="B444" s="7"/>
      <c r="C444" s="74">
        <v>23.184000000000001</v>
      </c>
      <c r="D444" s="75"/>
      <c r="E444" s="60" t="s">
        <v>420</v>
      </c>
      <c r="F444" s="5" t="s">
        <v>102</v>
      </c>
      <c r="G444" s="72" t="s">
        <v>429</v>
      </c>
      <c r="H444" s="40">
        <v>52.164000000000001</v>
      </c>
    </row>
    <row r="445" spans="1:8" ht="46.5" customHeight="1">
      <c r="A445" s="56"/>
      <c r="B445" s="7"/>
      <c r="C445" s="74">
        <v>10.595000000000001</v>
      </c>
      <c r="D445" s="75"/>
      <c r="E445" s="60" t="s">
        <v>421</v>
      </c>
      <c r="F445" s="5" t="s">
        <v>102</v>
      </c>
      <c r="G445" s="72" t="s">
        <v>430</v>
      </c>
      <c r="H445" s="40">
        <v>10.595000000000001</v>
      </c>
    </row>
    <row r="446" spans="1:8" ht="46.5" customHeight="1">
      <c r="A446" s="56"/>
      <c r="B446" s="7"/>
      <c r="C446" s="74">
        <v>59.927999999999997</v>
      </c>
      <c r="D446" s="23"/>
      <c r="E446" s="60" t="s">
        <v>422</v>
      </c>
      <c r="F446" s="5" t="s">
        <v>102</v>
      </c>
      <c r="G446" s="72" t="s">
        <v>431</v>
      </c>
      <c r="H446" s="40">
        <v>91.504999999999995</v>
      </c>
    </row>
    <row r="447" spans="1:8" ht="46.5" customHeight="1">
      <c r="A447" s="56"/>
      <c r="B447" s="7"/>
      <c r="C447" s="74">
        <v>62.094000000000001</v>
      </c>
      <c r="D447" s="23"/>
      <c r="E447" s="60" t="s">
        <v>378</v>
      </c>
      <c r="F447" s="5" t="s">
        <v>102</v>
      </c>
      <c r="G447" s="72" t="s">
        <v>432</v>
      </c>
      <c r="H447" s="40">
        <v>64.126000000000005</v>
      </c>
    </row>
    <row r="448" spans="1:8" ht="46.5" customHeight="1">
      <c r="A448" s="56"/>
      <c r="B448" s="7"/>
      <c r="C448" s="74">
        <v>95.978999999999999</v>
      </c>
      <c r="D448" s="75"/>
      <c r="E448" s="60" t="s">
        <v>378</v>
      </c>
      <c r="F448" s="5" t="s">
        <v>102</v>
      </c>
      <c r="G448" s="72" t="s">
        <v>433</v>
      </c>
      <c r="H448" s="40">
        <v>95.978999999999999</v>
      </c>
    </row>
    <row r="449" spans="1:8" ht="46.5" customHeight="1">
      <c r="A449" s="56"/>
      <c r="B449" s="7"/>
      <c r="C449" s="74">
        <v>3.806</v>
      </c>
      <c r="D449" s="75"/>
      <c r="E449" s="60" t="s">
        <v>354</v>
      </c>
      <c r="F449" s="5" t="s">
        <v>102</v>
      </c>
      <c r="G449" s="72" t="s">
        <v>434</v>
      </c>
      <c r="H449" s="40">
        <v>3806</v>
      </c>
    </row>
    <row r="450" spans="1:8" ht="46.5" customHeight="1">
      <c r="A450" s="56"/>
      <c r="B450" s="7"/>
      <c r="C450" s="74">
        <v>14.802</v>
      </c>
      <c r="D450" s="75"/>
      <c r="E450" s="60" t="s">
        <v>423</v>
      </c>
      <c r="F450" s="5" t="s">
        <v>102</v>
      </c>
      <c r="G450" s="72" t="s">
        <v>435</v>
      </c>
      <c r="H450" s="40">
        <v>14.802</v>
      </c>
    </row>
    <row r="451" spans="1:8" ht="46.5" customHeight="1">
      <c r="A451" s="56"/>
      <c r="B451" s="7"/>
      <c r="C451" s="74">
        <v>82.3</v>
      </c>
      <c r="D451" s="75"/>
      <c r="E451" s="60" t="s">
        <v>30</v>
      </c>
      <c r="F451" s="5" t="s">
        <v>102</v>
      </c>
      <c r="G451" s="72" t="s">
        <v>618</v>
      </c>
      <c r="H451" s="40">
        <v>82.3</v>
      </c>
    </row>
    <row r="452" spans="1:8" ht="46.5" customHeight="1">
      <c r="A452" s="56"/>
      <c r="B452" s="7"/>
      <c r="C452" s="74">
        <v>36.700000000000003</v>
      </c>
      <c r="D452" s="75"/>
      <c r="E452" s="60" t="s">
        <v>60</v>
      </c>
      <c r="F452" s="5" t="s">
        <v>102</v>
      </c>
      <c r="G452" s="72" t="s">
        <v>604</v>
      </c>
      <c r="H452" s="40">
        <v>36.700000000000003</v>
      </c>
    </row>
    <row r="453" spans="1:8" ht="46.5" customHeight="1">
      <c r="A453" s="56"/>
      <c r="B453" s="7"/>
      <c r="C453" s="74">
        <v>34.4</v>
      </c>
      <c r="D453" s="98" t="s">
        <v>617</v>
      </c>
      <c r="E453" s="98"/>
      <c r="F453" s="98"/>
      <c r="G453" s="98"/>
      <c r="H453" s="40"/>
    </row>
    <row r="454" spans="1:8" ht="47.25" customHeight="1">
      <c r="A454" s="56"/>
      <c r="B454" s="7"/>
      <c r="C454" s="10">
        <f>C438-C439-C440-C441-C444-C445-C446-C447-C448-C449-C450-C451-C452-C453</f>
        <v>601.8660000000001</v>
      </c>
      <c r="D454" s="12">
        <f>D438-D455-D456-D457-D458-D459-D460-D461-D462-D463-D464-D465-D466-D467</f>
        <v>117.88200000000002</v>
      </c>
      <c r="E454" s="79" t="s">
        <v>415</v>
      </c>
      <c r="F454" s="79"/>
      <c r="G454" s="79"/>
      <c r="H454" s="14"/>
    </row>
    <row r="455" spans="1:8" ht="45">
      <c r="A455" s="57"/>
      <c r="B455" s="8"/>
      <c r="C455" s="10"/>
      <c r="D455" s="10">
        <v>9.9</v>
      </c>
      <c r="E455" s="4" t="s">
        <v>29</v>
      </c>
      <c r="F455" s="5" t="s">
        <v>102</v>
      </c>
      <c r="G455" s="19" t="s">
        <v>15</v>
      </c>
      <c r="H455" s="15">
        <v>9.9</v>
      </c>
    </row>
    <row r="456" spans="1:8" ht="45">
      <c r="A456" s="57"/>
      <c r="B456" s="8"/>
      <c r="C456" s="10"/>
      <c r="D456" s="10">
        <v>55.837000000000003</v>
      </c>
      <c r="E456" s="4" t="s">
        <v>5</v>
      </c>
      <c r="F456" s="5" t="s">
        <v>102</v>
      </c>
      <c r="G456" s="19" t="s">
        <v>217</v>
      </c>
      <c r="H456" s="15">
        <v>55.837000000000003</v>
      </c>
    </row>
    <row r="457" spans="1:8" ht="45">
      <c r="A457" s="57"/>
      <c r="B457" s="8"/>
      <c r="C457" s="10"/>
      <c r="D457" s="10">
        <v>21.584</v>
      </c>
      <c r="E457" s="4" t="s">
        <v>30</v>
      </c>
      <c r="F457" s="5" t="s">
        <v>102</v>
      </c>
      <c r="G457" s="19" t="s">
        <v>226</v>
      </c>
      <c r="H457" s="15">
        <v>21.584</v>
      </c>
    </row>
    <row r="458" spans="1:8" ht="45">
      <c r="A458" s="57"/>
      <c r="B458" s="8"/>
      <c r="C458" s="10"/>
      <c r="D458" s="10">
        <v>31.1</v>
      </c>
      <c r="E458" s="4" t="s">
        <v>31</v>
      </c>
      <c r="F458" s="5" t="s">
        <v>102</v>
      </c>
      <c r="G458" s="19" t="s">
        <v>227</v>
      </c>
      <c r="H458" s="15">
        <v>559.99</v>
      </c>
    </row>
    <row r="459" spans="1:8" ht="45">
      <c r="A459" s="57"/>
      <c r="B459" s="8"/>
      <c r="C459" s="10"/>
      <c r="D459" s="10">
        <v>31.46</v>
      </c>
      <c r="E459" s="4" t="s">
        <v>32</v>
      </c>
      <c r="F459" s="5" t="s">
        <v>102</v>
      </c>
      <c r="G459" s="19" t="s">
        <v>218</v>
      </c>
      <c r="H459" s="15">
        <v>62.975000000000001</v>
      </c>
    </row>
    <row r="460" spans="1:8" ht="45">
      <c r="A460" s="57"/>
      <c r="B460" s="8"/>
      <c r="C460" s="10"/>
      <c r="D460" s="10">
        <v>2.032</v>
      </c>
      <c r="E460" s="4" t="s">
        <v>33</v>
      </c>
      <c r="F460" s="5" t="s">
        <v>102</v>
      </c>
      <c r="G460" s="19" t="s">
        <v>228</v>
      </c>
      <c r="H460" s="15">
        <v>64.126000000000005</v>
      </c>
    </row>
    <row r="461" spans="1:8" ht="45">
      <c r="A461" s="57"/>
      <c r="B461" s="8"/>
      <c r="C461" s="10"/>
      <c r="D461" s="10">
        <v>3.9</v>
      </c>
      <c r="E461" s="4" t="s">
        <v>47</v>
      </c>
      <c r="F461" s="5" t="s">
        <v>102</v>
      </c>
      <c r="G461" s="20" t="s">
        <v>15</v>
      </c>
      <c r="H461" s="15">
        <v>3.9</v>
      </c>
    </row>
    <row r="462" spans="1:8" ht="45">
      <c r="A462" s="57"/>
      <c r="B462" s="8"/>
      <c r="C462" s="10"/>
      <c r="D462" s="10">
        <v>2</v>
      </c>
      <c r="E462" s="4" t="s">
        <v>158</v>
      </c>
      <c r="F462" s="5" t="s">
        <v>102</v>
      </c>
      <c r="G462" s="20" t="s">
        <v>15</v>
      </c>
      <c r="H462" s="15">
        <v>2</v>
      </c>
    </row>
    <row r="463" spans="1:8" ht="45">
      <c r="A463" s="57"/>
      <c r="B463" s="8"/>
      <c r="C463" s="10"/>
      <c r="D463" s="10">
        <v>6.9939999999999998</v>
      </c>
      <c r="E463" s="4" t="s">
        <v>159</v>
      </c>
      <c r="F463" s="5" t="s">
        <v>102</v>
      </c>
      <c r="G463" s="20" t="s">
        <v>15</v>
      </c>
      <c r="H463" s="15">
        <v>6.9939999999999998</v>
      </c>
    </row>
    <row r="464" spans="1:8" ht="45">
      <c r="A464" s="57"/>
      <c r="B464" s="8"/>
      <c r="C464" s="10"/>
      <c r="D464" s="10">
        <v>2.4940000000000002</v>
      </c>
      <c r="E464" s="4" t="s">
        <v>160</v>
      </c>
      <c r="F464" s="5" t="s">
        <v>102</v>
      </c>
      <c r="G464" s="20" t="s">
        <v>15</v>
      </c>
      <c r="H464" s="15">
        <v>2.4940000000000002</v>
      </c>
    </row>
    <row r="465" spans="1:8" ht="45">
      <c r="A465" s="57"/>
      <c r="B465" s="8"/>
      <c r="C465" s="10"/>
      <c r="D465" s="10">
        <v>7.3040000000000003</v>
      </c>
      <c r="E465" s="65" t="s">
        <v>161</v>
      </c>
      <c r="F465" s="5" t="s">
        <v>102</v>
      </c>
      <c r="G465" s="20" t="s">
        <v>15</v>
      </c>
      <c r="H465" s="15">
        <v>7.3040000000000003</v>
      </c>
    </row>
    <row r="466" spans="1:8" ht="45">
      <c r="A466" s="57"/>
      <c r="B466" s="8"/>
      <c r="C466" s="10"/>
      <c r="D466" s="10">
        <v>1.42</v>
      </c>
      <c r="E466" s="4" t="s">
        <v>162</v>
      </c>
      <c r="F466" s="5" t="s">
        <v>102</v>
      </c>
      <c r="G466" s="20" t="s">
        <v>15</v>
      </c>
      <c r="H466" s="15">
        <v>1.42</v>
      </c>
    </row>
    <row r="467" spans="1:8" ht="45">
      <c r="A467" s="57"/>
      <c r="B467" s="8"/>
      <c r="C467" s="10"/>
      <c r="D467" s="10">
        <v>4.3929999999999998</v>
      </c>
      <c r="E467" s="4" t="s">
        <v>163</v>
      </c>
      <c r="F467" s="5" t="s">
        <v>102</v>
      </c>
      <c r="G467" s="20" t="s">
        <v>15</v>
      </c>
      <c r="H467" s="15">
        <v>4.3929999999999998</v>
      </c>
    </row>
    <row r="468" spans="1:8" ht="54" customHeight="1">
      <c r="A468" s="56" t="s">
        <v>144</v>
      </c>
      <c r="B468" s="7">
        <v>1417.5</v>
      </c>
      <c r="C468" s="11">
        <v>1183.7</v>
      </c>
      <c r="D468" s="11">
        <v>178.4</v>
      </c>
      <c r="E468" s="110"/>
      <c r="F468" s="5" t="s">
        <v>103</v>
      </c>
      <c r="G468" s="111"/>
      <c r="H468" s="14"/>
    </row>
    <row r="469" spans="1:8" ht="33.75" customHeight="1">
      <c r="A469" s="56"/>
      <c r="B469" s="7"/>
      <c r="C469" s="74">
        <v>85.984999999999999</v>
      </c>
      <c r="D469" s="75"/>
      <c r="E469" s="60" t="s">
        <v>436</v>
      </c>
      <c r="F469" s="5" t="s">
        <v>103</v>
      </c>
      <c r="G469" s="72" t="s">
        <v>442</v>
      </c>
      <c r="H469" s="40">
        <v>85.984999999999999</v>
      </c>
    </row>
    <row r="470" spans="1:8" ht="33.75" customHeight="1">
      <c r="A470" s="56"/>
      <c r="B470" s="7"/>
      <c r="C470" s="74">
        <v>34.835000000000001</v>
      </c>
      <c r="D470" s="75"/>
      <c r="E470" s="60" t="s">
        <v>437</v>
      </c>
      <c r="F470" s="5" t="s">
        <v>103</v>
      </c>
      <c r="G470" s="72" t="s">
        <v>443</v>
      </c>
      <c r="H470" s="40">
        <v>34.835000000000001</v>
      </c>
    </row>
    <row r="471" spans="1:8" ht="33.75" customHeight="1">
      <c r="A471" s="56"/>
      <c r="B471" s="7"/>
      <c r="C471" s="74">
        <v>95.998999999999995</v>
      </c>
      <c r="D471" s="27"/>
      <c r="E471" s="60" t="s">
        <v>438</v>
      </c>
      <c r="F471" s="5" t="s">
        <v>103</v>
      </c>
      <c r="G471" s="72" t="s">
        <v>444</v>
      </c>
      <c r="H471" s="40">
        <v>95.998999999999995</v>
      </c>
    </row>
    <row r="472" spans="1:8" ht="33.75" customHeight="1">
      <c r="A472" s="56"/>
      <c r="B472" s="7"/>
      <c r="C472" s="74">
        <v>95.99</v>
      </c>
      <c r="D472" s="75"/>
      <c r="E472" s="60" t="s">
        <v>439</v>
      </c>
      <c r="F472" s="5" t="s">
        <v>103</v>
      </c>
      <c r="G472" s="72" t="s">
        <v>445</v>
      </c>
      <c r="H472" s="40">
        <v>95.99</v>
      </c>
    </row>
    <row r="473" spans="1:8" ht="33.75" customHeight="1">
      <c r="A473" s="56"/>
      <c r="B473" s="7"/>
      <c r="C473" s="74">
        <v>9.75</v>
      </c>
      <c r="D473" s="75"/>
      <c r="E473" s="60" t="s">
        <v>440</v>
      </c>
      <c r="F473" s="5" t="s">
        <v>103</v>
      </c>
      <c r="G473" s="72" t="s">
        <v>446</v>
      </c>
      <c r="H473" s="40">
        <v>9.75</v>
      </c>
    </row>
    <row r="474" spans="1:8" ht="33.75" customHeight="1">
      <c r="A474" s="56"/>
      <c r="B474" s="7"/>
      <c r="C474" s="74">
        <v>42.804000000000002</v>
      </c>
      <c r="D474" s="27"/>
      <c r="E474" s="60" t="s">
        <v>246</v>
      </c>
      <c r="F474" s="5" t="s">
        <v>103</v>
      </c>
      <c r="G474" s="72" t="s">
        <v>447</v>
      </c>
      <c r="H474" s="40">
        <v>43.442999999999998</v>
      </c>
    </row>
    <row r="475" spans="1:8" ht="33.75" customHeight="1">
      <c r="A475" s="56"/>
      <c r="B475" s="7"/>
      <c r="C475" s="74">
        <v>85.924999999999997</v>
      </c>
      <c r="D475" s="27"/>
      <c r="E475" s="60" t="s">
        <v>246</v>
      </c>
      <c r="F475" s="5" t="s">
        <v>103</v>
      </c>
      <c r="G475" s="72" t="s">
        <v>428</v>
      </c>
      <c r="H475" s="40">
        <v>86.004999999999995</v>
      </c>
    </row>
    <row r="476" spans="1:8" ht="33.75" customHeight="1">
      <c r="A476" s="56"/>
      <c r="B476" s="7"/>
      <c r="C476" s="74">
        <v>19.599</v>
      </c>
      <c r="D476" s="27"/>
      <c r="E476" s="60" t="s">
        <v>441</v>
      </c>
      <c r="F476" s="5" t="s">
        <v>103</v>
      </c>
      <c r="G476" s="72" t="s">
        <v>448</v>
      </c>
      <c r="H476" s="40">
        <v>19.599</v>
      </c>
    </row>
    <row r="477" spans="1:8" ht="33.75" customHeight="1">
      <c r="A477" s="56"/>
      <c r="B477" s="7"/>
      <c r="C477" s="74">
        <v>12</v>
      </c>
      <c r="D477" s="27"/>
      <c r="E477" s="60" t="s">
        <v>619</v>
      </c>
      <c r="F477" s="5" t="s">
        <v>103</v>
      </c>
      <c r="G477" s="72" t="s">
        <v>620</v>
      </c>
      <c r="H477" s="41">
        <v>12</v>
      </c>
    </row>
    <row r="478" spans="1:8" ht="33.75" customHeight="1">
      <c r="A478" s="56"/>
      <c r="B478" s="7"/>
      <c r="C478" s="74">
        <v>4.8</v>
      </c>
      <c r="D478" s="27"/>
      <c r="E478" s="60" t="s">
        <v>416</v>
      </c>
      <c r="F478" s="5" t="s">
        <v>103</v>
      </c>
      <c r="G478" s="72" t="s">
        <v>621</v>
      </c>
      <c r="H478" s="41">
        <v>4.8</v>
      </c>
    </row>
    <row r="479" spans="1:8" ht="33.75" customHeight="1">
      <c r="A479" s="56"/>
      <c r="B479" s="7"/>
      <c r="C479" s="74"/>
      <c r="D479" s="23">
        <v>29.6</v>
      </c>
      <c r="E479" s="102" t="s">
        <v>687</v>
      </c>
      <c r="F479" s="5" t="s">
        <v>103</v>
      </c>
      <c r="G479" s="100" t="s">
        <v>688</v>
      </c>
      <c r="H479" s="128">
        <v>29.6</v>
      </c>
    </row>
    <row r="480" spans="1:8" ht="33.75" customHeight="1">
      <c r="A480" s="56"/>
      <c r="B480" s="7"/>
      <c r="C480" s="74">
        <v>9.4</v>
      </c>
      <c r="D480" s="98" t="s">
        <v>617</v>
      </c>
      <c r="E480" s="98"/>
      <c r="F480" s="98"/>
      <c r="G480" s="98"/>
      <c r="H480" s="41"/>
    </row>
    <row r="481" spans="1:8" ht="33.75" customHeight="1">
      <c r="A481" s="56"/>
      <c r="B481" s="7"/>
      <c r="C481" s="10">
        <f>C468-C469-C470-C471-C472-C473-C474-C475-C476-C477-C478-C480</f>
        <v>686.61300000000017</v>
      </c>
      <c r="D481" s="12">
        <f>D468-D479-D482-D483-D484</f>
        <v>68.288000000000011</v>
      </c>
      <c r="E481" s="79" t="s">
        <v>415</v>
      </c>
      <c r="F481" s="79"/>
      <c r="G481" s="79"/>
      <c r="H481" s="14"/>
    </row>
    <row r="482" spans="1:8" ht="31.5">
      <c r="A482" s="57"/>
      <c r="B482" s="8"/>
      <c r="C482" s="10"/>
      <c r="D482" s="10">
        <v>24.901</v>
      </c>
      <c r="E482" s="4" t="s">
        <v>39</v>
      </c>
      <c r="F482" s="5" t="s">
        <v>103</v>
      </c>
      <c r="G482" s="19" t="s">
        <v>229</v>
      </c>
      <c r="H482" s="15">
        <v>24.901</v>
      </c>
    </row>
    <row r="483" spans="1:8" ht="31.5">
      <c r="A483" s="57"/>
      <c r="B483" s="8"/>
      <c r="C483" s="10"/>
      <c r="D483" s="10">
        <v>52.8</v>
      </c>
      <c r="E483" s="4" t="s">
        <v>40</v>
      </c>
      <c r="F483" s="5" t="s">
        <v>103</v>
      </c>
      <c r="G483" s="19" t="s">
        <v>230</v>
      </c>
      <c r="H483" s="15">
        <v>52.8</v>
      </c>
    </row>
    <row r="484" spans="1:8" ht="30">
      <c r="A484" s="57"/>
      <c r="B484" s="8"/>
      <c r="C484" s="10"/>
      <c r="D484" s="10">
        <v>2.8109999999999999</v>
      </c>
      <c r="E484" s="4" t="s">
        <v>49</v>
      </c>
      <c r="F484" s="5" t="s">
        <v>103</v>
      </c>
      <c r="G484" s="20" t="s">
        <v>15</v>
      </c>
      <c r="H484" s="15">
        <v>2.8109999999999999</v>
      </c>
    </row>
    <row r="485" spans="1:8" ht="67.5" customHeight="1">
      <c r="A485" s="56" t="s">
        <v>145</v>
      </c>
      <c r="B485" s="7">
        <v>386.1</v>
      </c>
      <c r="C485" s="11">
        <v>155</v>
      </c>
      <c r="D485" s="11">
        <v>8</v>
      </c>
      <c r="E485" s="110"/>
      <c r="F485" s="5" t="s">
        <v>104</v>
      </c>
      <c r="G485" s="111"/>
      <c r="H485" s="14"/>
    </row>
    <row r="486" spans="1:8" ht="45.75" customHeight="1">
      <c r="A486" s="56"/>
      <c r="B486" s="7"/>
      <c r="C486" s="74">
        <v>12.5</v>
      </c>
      <c r="D486" s="75"/>
      <c r="E486" s="60" t="s">
        <v>353</v>
      </c>
      <c r="F486" s="5" t="s">
        <v>104</v>
      </c>
      <c r="G486" s="72" t="s">
        <v>450</v>
      </c>
      <c r="H486" s="40">
        <v>12.5</v>
      </c>
    </row>
    <row r="487" spans="1:8" ht="45.75" customHeight="1">
      <c r="A487" s="56"/>
      <c r="B487" s="7"/>
      <c r="C487" s="74">
        <v>13.75</v>
      </c>
      <c r="D487" s="75"/>
      <c r="E487" s="60" t="s">
        <v>353</v>
      </c>
      <c r="F487" s="5" t="s">
        <v>104</v>
      </c>
      <c r="G487" s="72" t="s">
        <v>451</v>
      </c>
      <c r="H487" s="40">
        <v>13.75</v>
      </c>
    </row>
    <row r="488" spans="1:8" ht="45.75" customHeight="1">
      <c r="A488" s="56"/>
      <c r="B488" s="7"/>
      <c r="C488" s="74">
        <v>27.5</v>
      </c>
      <c r="D488" s="75"/>
      <c r="E488" s="60" t="s">
        <v>449</v>
      </c>
      <c r="F488" s="5" t="s">
        <v>104</v>
      </c>
      <c r="G488" s="72" t="s">
        <v>452</v>
      </c>
      <c r="H488" s="40">
        <v>27.5</v>
      </c>
    </row>
    <row r="489" spans="1:8" ht="45.75" customHeight="1">
      <c r="A489" s="56"/>
      <c r="B489" s="7"/>
      <c r="C489" s="74">
        <v>56</v>
      </c>
      <c r="D489" s="98" t="s">
        <v>617</v>
      </c>
      <c r="E489" s="98"/>
      <c r="F489" s="98"/>
      <c r="G489" s="98"/>
      <c r="H489" s="41"/>
    </row>
    <row r="490" spans="1:8" ht="41.25" customHeight="1">
      <c r="A490" s="56"/>
      <c r="B490" s="7"/>
      <c r="C490" s="10">
        <f>C485-C486-C487-C488-C489</f>
        <v>45.25</v>
      </c>
      <c r="D490" s="12">
        <v>8</v>
      </c>
      <c r="E490" s="79" t="s">
        <v>415</v>
      </c>
      <c r="F490" s="79"/>
      <c r="G490" s="79"/>
      <c r="H490" s="14"/>
    </row>
    <row r="491" spans="1:8" ht="34.5" customHeight="1">
      <c r="A491" s="56" t="s">
        <v>146</v>
      </c>
      <c r="B491" s="7">
        <v>416.6</v>
      </c>
      <c r="C491" s="11">
        <v>276.60000000000002</v>
      </c>
      <c r="D491" s="11">
        <v>27.6</v>
      </c>
      <c r="E491" s="110"/>
      <c r="F491" s="5" t="s">
        <v>105</v>
      </c>
      <c r="G491" s="111"/>
      <c r="H491" s="14">
        <f>H499+H500+H501+H502</f>
        <v>31.341000000000001</v>
      </c>
    </row>
    <row r="492" spans="1:8" ht="34.5" customHeight="1">
      <c r="A492" s="56"/>
      <c r="B492" s="7"/>
      <c r="C492" s="74">
        <v>14.4</v>
      </c>
      <c r="D492" s="23"/>
      <c r="E492" s="60" t="s">
        <v>453</v>
      </c>
      <c r="F492" s="5" t="s">
        <v>105</v>
      </c>
      <c r="G492" s="72" t="s">
        <v>456</v>
      </c>
      <c r="H492" s="40">
        <v>20.399999999999999</v>
      </c>
    </row>
    <row r="493" spans="1:8" ht="34.5" customHeight="1">
      <c r="A493" s="56"/>
      <c r="B493" s="7"/>
      <c r="C493" s="74">
        <v>95.941999999999993</v>
      </c>
      <c r="D493" s="23"/>
      <c r="E493" s="60" t="s">
        <v>240</v>
      </c>
      <c r="F493" s="5" t="s">
        <v>105</v>
      </c>
      <c r="G493" s="72" t="s">
        <v>457</v>
      </c>
      <c r="H493" s="40">
        <v>95.941999999999993</v>
      </c>
    </row>
    <row r="494" spans="1:8" ht="34.5" customHeight="1">
      <c r="A494" s="56"/>
      <c r="B494" s="7"/>
      <c r="C494" s="74">
        <v>48.5</v>
      </c>
      <c r="D494" s="23"/>
      <c r="E494" s="60" t="s">
        <v>454</v>
      </c>
      <c r="F494" s="5" t="s">
        <v>105</v>
      </c>
      <c r="G494" s="72" t="s">
        <v>458</v>
      </c>
      <c r="H494" s="40">
        <v>48.5</v>
      </c>
    </row>
    <row r="495" spans="1:8" ht="34.5" customHeight="1">
      <c r="A495" s="56"/>
      <c r="B495" s="7"/>
      <c r="C495" s="74">
        <v>3.64</v>
      </c>
      <c r="D495" s="23"/>
      <c r="E495" s="60" t="s">
        <v>454</v>
      </c>
      <c r="F495" s="5" t="s">
        <v>105</v>
      </c>
      <c r="G495" s="72" t="s">
        <v>459</v>
      </c>
      <c r="H495" s="40">
        <v>10</v>
      </c>
    </row>
    <row r="496" spans="1:8" ht="34.5" customHeight="1">
      <c r="A496" s="56"/>
      <c r="B496" s="7"/>
      <c r="C496" s="74">
        <v>20</v>
      </c>
      <c r="D496" s="23"/>
      <c r="E496" s="60" t="s">
        <v>455</v>
      </c>
      <c r="F496" s="5" t="s">
        <v>105</v>
      </c>
      <c r="G496" s="72" t="s">
        <v>460</v>
      </c>
      <c r="H496" s="40">
        <v>20</v>
      </c>
    </row>
    <row r="497" spans="1:8" ht="26.25" customHeight="1">
      <c r="A497" s="56"/>
      <c r="B497" s="7"/>
      <c r="C497" s="74">
        <v>0.2</v>
      </c>
      <c r="D497" s="98" t="s">
        <v>617</v>
      </c>
      <c r="E497" s="98"/>
      <c r="F497" s="98"/>
      <c r="G497" s="98"/>
      <c r="H497" s="41"/>
    </row>
    <row r="498" spans="1:8" ht="26.25" customHeight="1">
      <c r="A498" s="56"/>
      <c r="B498" s="7"/>
      <c r="C498" s="10">
        <f>C491-C492-C493-C494-C495-C496-C497</f>
        <v>93.918000000000035</v>
      </c>
      <c r="D498" s="12">
        <f>D491-D499-D500-D501-D502</f>
        <v>14.608999999999998</v>
      </c>
      <c r="E498" s="80" t="s">
        <v>415</v>
      </c>
      <c r="F498" s="80"/>
      <c r="G498" s="80"/>
      <c r="H498" s="14"/>
    </row>
    <row r="499" spans="1:8" ht="30">
      <c r="A499" s="57"/>
      <c r="B499" s="8"/>
      <c r="C499" s="10"/>
      <c r="D499" s="10">
        <v>8.25</v>
      </c>
      <c r="E499" s="4" t="s">
        <v>20</v>
      </c>
      <c r="F499" s="5" t="s">
        <v>105</v>
      </c>
      <c r="G499" s="19" t="s">
        <v>15</v>
      </c>
      <c r="H499" s="15">
        <v>8.25</v>
      </c>
    </row>
    <row r="500" spans="1:8" ht="31.5">
      <c r="A500" s="57"/>
      <c r="B500" s="8"/>
      <c r="C500" s="10"/>
      <c r="D500" s="10">
        <v>2.0499999999999998</v>
      </c>
      <c r="E500" s="4" t="s">
        <v>21</v>
      </c>
      <c r="F500" s="5" t="s">
        <v>105</v>
      </c>
      <c r="G500" s="19" t="s">
        <v>231</v>
      </c>
      <c r="H500" s="15">
        <v>20.399999999999999</v>
      </c>
    </row>
    <row r="501" spans="1:8" ht="30">
      <c r="A501" s="57"/>
      <c r="B501" s="8"/>
      <c r="C501" s="10"/>
      <c r="D501" s="10">
        <v>0.23100000000000001</v>
      </c>
      <c r="E501" s="4" t="s">
        <v>55</v>
      </c>
      <c r="F501" s="5" t="s">
        <v>105</v>
      </c>
      <c r="G501" s="20" t="s">
        <v>15</v>
      </c>
      <c r="H501" s="15">
        <v>0.23100000000000001</v>
      </c>
    </row>
    <row r="502" spans="1:8" ht="30">
      <c r="A502" s="57"/>
      <c r="B502" s="8"/>
      <c r="C502" s="10"/>
      <c r="D502" s="10">
        <v>2.46</v>
      </c>
      <c r="E502" s="4" t="s">
        <v>165</v>
      </c>
      <c r="F502" s="5" t="s">
        <v>105</v>
      </c>
      <c r="G502" s="20" t="s">
        <v>15</v>
      </c>
      <c r="H502" s="15">
        <v>2.46</v>
      </c>
    </row>
    <row r="503" spans="1:8" ht="24.75" customHeight="1" thickBot="1">
      <c r="A503" s="130" t="s">
        <v>193</v>
      </c>
      <c r="B503" s="50">
        <f>B225+B7</f>
        <v>327763.30000000005</v>
      </c>
      <c r="C503" s="51">
        <f>C225+C7</f>
        <v>258779.19899999996</v>
      </c>
      <c r="D503" s="50">
        <f>D225+D7</f>
        <v>35224.578000000001</v>
      </c>
      <c r="E503" s="68"/>
      <c r="F503" s="52"/>
      <c r="G503" s="53"/>
      <c r="H503" s="54"/>
    </row>
    <row r="505" spans="1:8" ht="31.5" customHeight="1">
      <c r="A505" s="81" t="s">
        <v>690</v>
      </c>
      <c r="B505" s="81"/>
      <c r="C505" s="81"/>
      <c r="D505" s="81"/>
      <c r="E505" s="81"/>
      <c r="F505" s="1"/>
      <c r="G505" s="2"/>
      <c r="H505" s="16"/>
    </row>
    <row r="506" spans="1:8">
      <c r="C506" s="38" t="s">
        <v>192</v>
      </c>
      <c r="D506" s="64"/>
    </row>
    <row r="508" spans="1:8" ht="24.75" customHeight="1">
      <c r="A508" s="131" t="s">
        <v>689</v>
      </c>
    </row>
    <row r="510" spans="1:8">
      <c r="E510" s="132"/>
    </row>
    <row r="511" spans="1:8">
      <c r="E511" s="132"/>
    </row>
    <row r="512" spans="1:8">
      <c r="C512" s="35" t="s">
        <v>190</v>
      </c>
    </row>
  </sheetData>
  <mergeCells count="82">
    <mergeCell ref="E490:G490"/>
    <mergeCell ref="E498:G498"/>
    <mergeCell ref="E427:G427"/>
    <mergeCell ref="E454:G454"/>
    <mergeCell ref="E481:G481"/>
    <mergeCell ref="E360:G360"/>
    <mergeCell ref="E374:G374"/>
    <mergeCell ref="E385:G385"/>
    <mergeCell ref="E394:G394"/>
    <mergeCell ref="E407:G407"/>
    <mergeCell ref="E293:G293"/>
    <mergeCell ref="E337:G337"/>
    <mergeCell ref="E212:G212"/>
    <mergeCell ref="E215:G215"/>
    <mergeCell ref="E220:G220"/>
    <mergeCell ref="E132:G132"/>
    <mergeCell ref="E192:G192"/>
    <mergeCell ref="E190:G190"/>
    <mergeCell ref="E116:G116"/>
    <mergeCell ref="E206:G206"/>
    <mergeCell ref="E34:G34"/>
    <mergeCell ref="E53:G53"/>
    <mergeCell ref="E77:G77"/>
    <mergeCell ref="E91:G91"/>
    <mergeCell ref="E121:G121"/>
    <mergeCell ref="D217:G217"/>
    <mergeCell ref="D404:G404"/>
    <mergeCell ref="D14:G14"/>
    <mergeCell ref="D52:G52"/>
    <mergeCell ref="D57:G57"/>
    <mergeCell ref="D76:G76"/>
    <mergeCell ref="D191:G191"/>
    <mergeCell ref="D114:F114"/>
    <mergeCell ref="D115:G115"/>
    <mergeCell ref="D141:G141"/>
    <mergeCell ref="E28:G28"/>
    <mergeCell ref="D33:G33"/>
    <mergeCell ref="D41:G41"/>
    <mergeCell ref="D42:G42"/>
    <mergeCell ref="E15:G15"/>
    <mergeCell ref="D453:G453"/>
    <mergeCell ref="D480:G480"/>
    <mergeCell ref="D489:G489"/>
    <mergeCell ref="D497:G497"/>
    <mergeCell ref="D405:G405"/>
    <mergeCell ref="D384:G384"/>
    <mergeCell ref="D393:G393"/>
    <mergeCell ref="D426:G426"/>
    <mergeCell ref="D208:G208"/>
    <mergeCell ref="D210:G210"/>
    <mergeCell ref="A505:E505"/>
    <mergeCell ref="H5:H6"/>
    <mergeCell ref="A1:H1"/>
    <mergeCell ref="A4:H4"/>
    <mergeCell ref="B2:G2"/>
    <mergeCell ref="C5:D5"/>
    <mergeCell ref="A5:A6"/>
    <mergeCell ref="B5:B6"/>
    <mergeCell ref="E5:E6"/>
    <mergeCell ref="F5:F6"/>
    <mergeCell ref="G5:G6"/>
    <mergeCell ref="C3:F3"/>
    <mergeCell ref="D367:G367"/>
    <mergeCell ref="D9:G9"/>
    <mergeCell ref="D12:G12"/>
    <mergeCell ref="D25:G25"/>
    <mergeCell ref="D20:G20"/>
    <mergeCell ref="D24:G24"/>
    <mergeCell ref="E10:G10"/>
    <mergeCell ref="E17:G17"/>
    <mergeCell ref="D359:G359"/>
    <mergeCell ref="D292:G292"/>
    <mergeCell ref="E303:G303"/>
    <mergeCell ref="D336:G336"/>
    <mergeCell ref="D125:G125"/>
    <mergeCell ref="D131:G131"/>
    <mergeCell ref="D137:G137"/>
    <mergeCell ref="D142:G142"/>
    <mergeCell ref="D224:G224"/>
    <mergeCell ref="D213:G213"/>
    <mergeCell ref="D218:G218"/>
    <mergeCell ref="D222:G222"/>
  </mergeCells>
  <pageMargins left="0.23622047244094491" right="0.23622047244094491" top="0.2" bottom="0.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zoomScale="130" zoomScaleNormal="130" workbookViewId="0">
      <selection activeCell="K23" sqref="K23"/>
    </sheetView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1" sqref="C31"/>
    </sheetView>
  </sheetViews>
  <sheetFormatPr defaultRowHeight="15"/>
  <cols>
    <col min="1" max="1" width="15.85546875" customWidth="1"/>
    <col min="2" max="2" width="16.5703125" customWidth="1"/>
    <col min="3" max="3" width="26.140625" customWidth="1"/>
    <col min="5" max="5" width="27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2017-12-04T12:41:46Z</dcterms:modified>
</cp:coreProperties>
</file>